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1 - Komunikace a zpe..."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'SO 101 - Komunikace a zpe...'!$C$91:$K$319</definedName>
    <definedName name="_xlnm.Print_Area" localSheetId="1">'SO 101 - Komunikace a zpe...'!$C$4:$J$36,'SO 101 - Komunikace a zpe...'!$C$42:$J$73,'SO 101 - Komunikace a zpe...'!$C$79:$K$319</definedName>
    <definedName name="_xlnm.Print_Titles" localSheetId="1">'SO 101 - Komunikace a zpe...'!$91:$91</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2"/>
  <c r="AX52"/>
  <c i="2" r="BI317"/>
  <c r="BH317"/>
  <c r="BG317"/>
  <c r="BF317"/>
  <c r="T317"/>
  <c r="T316"/>
  <c r="R317"/>
  <c r="R316"/>
  <c r="P317"/>
  <c r="P316"/>
  <c r="BK317"/>
  <c r="BK316"/>
  <c r="J316"/>
  <c r="J317"/>
  <c r="BE317"/>
  <c r="J72"/>
  <c r="BI314"/>
  <c r="BH314"/>
  <c r="BG314"/>
  <c r="BF314"/>
  <c r="T314"/>
  <c r="R314"/>
  <c r="P314"/>
  <c r="BK314"/>
  <c r="J314"/>
  <c r="BE314"/>
  <c r="BI312"/>
  <c r="BH312"/>
  <c r="BG312"/>
  <c r="BF312"/>
  <c r="T312"/>
  <c r="T311"/>
  <c r="R312"/>
  <c r="R311"/>
  <c r="P312"/>
  <c r="P311"/>
  <c r="BK312"/>
  <c r="BK311"/>
  <c r="J311"/>
  <c r="J312"/>
  <c r="BE312"/>
  <c r="J71"/>
  <c r="BI309"/>
  <c r="BH309"/>
  <c r="BG309"/>
  <c r="BF309"/>
  <c r="T309"/>
  <c r="R309"/>
  <c r="P309"/>
  <c r="BK309"/>
  <c r="J309"/>
  <c r="BE309"/>
  <c r="BI305"/>
  <c r="BH305"/>
  <c r="BG305"/>
  <c r="BF305"/>
  <c r="T305"/>
  <c r="T304"/>
  <c r="T303"/>
  <c r="R305"/>
  <c r="R304"/>
  <c r="R303"/>
  <c r="P305"/>
  <c r="P304"/>
  <c r="P303"/>
  <c r="BK305"/>
  <c r="BK304"/>
  <c r="J304"/>
  <c r="BK303"/>
  <c r="J303"/>
  <c r="J305"/>
  <c r="BE305"/>
  <c r="J70"/>
  <c r="J69"/>
  <c r="BI298"/>
  <c r="BH298"/>
  <c r="BG298"/>
  <c r="BF298"/>
  <c r="T298"/>
  <c r="T297"/>
  <c r="T296"/>
  <c r="R298"/>
  <c r="R297"/>
  <c r="R296"/>
  <c r="P298"/>
  <c r="P297"/>
  <c r="P296"/>
  <c r="BK298"/>
  <c r="BK297"/>
  <c r="J297"/>
  <c r="BK296"/>
  <c r="J296"/>
  <c r="J298"/>
  <c r="BE298"/>
  <c r="J68"/>
  <c r="J67"/>
  <c r="BI294"/>
  <c r="BH294"/>
  <c r="BG294"/>
  <c r="BF294"/>
  <c r="T294"/>
  <c r="T293"/>
  <c r="R294"/>
  <c r="R293"/>
  <c r="P294"/>
  <c r="P293"/>
  <c r="BK294"/>
  <c r="BK293"/>
  <c r="J293"/>
  <c r="J294"/>
  <c r="BE294"/>
  <c r="J66"/>
  <c r="BI289"/>
  <c r="BH289"/>
  <c r="BG289"/>
  <c r="BF289"/>
  <c r="T289"/>
  <c r="R289"/>
  <c r="P289"/>
  <c r="BK289"/>
  <c r="J289"/>
  <c r="BE289"/>
  <c r="BI285"/>
  <c r="BH285"/>
  <c r="BG285"/>
  <c r="BF285"/>
  <c r="T285"/>
  <c r="R285"/>
  <c r="P285"/>
  <c r="BK285"/>
  <c r="J285"/>
  <c r="BE285"/>
  <c r="BI281"/>
  <c r="BH281"/>
  <c r="BG281"/>
  <c r="BF281"/>
  <c r="T281"/>
  <c r="R281"/>
  <c r="P281"/>
  <c r="BK281"/>
  <c r="J281"/>
  <c r="BE281"/>
  <c r="BI277"/>
  <c r="BH277"/>
  <c r="BG277"/>
  <c r="BF277"/>
  <c r="T277"/>
  <c r="T276"/>
  <c r="R277"/>
  <c r="R276"/>
  <c r="P277"/>
  <c r="P276"/>
  <c r="BK277"/>
  <c r="BK276"/>
  <c r="J276"/>
  <c r="J277"/>
  <c r="BE277"/>
  <c r="J65"/>
  <c r="BI272"/>
  <c r="BH272"/>
  <c r="BG272"/>
  <c r="BF272"/>
  <c r="T272"/>
  <c r="R272"/>
  <c r="P272"/>
  <c r="BK272"/>
  <c r="J272"/>
  <c r="BE272"/>
  <c r="BI268"/>
  <c r="BH268"/>
  <c r="BG268"/>
  <c r="BF268"/>
  <c r="T268"/>
  <c r="R268"/>
  <c r="P268"/>
  <c r="BK268"/>
  <c r="J268"/>
  <c r="BE268"/>
  <c r="BI264"/>
  <c r="BH264"/>
  <c r="BG264"/>
  <c r="BF264"/>
  <c r="T264"/>
  <c r="R264"/>
  <c r="P264"/>
  <c r="BK264"/>
  <c r="J264"/>
  <c r="BE264"/>
  <c r="BI260"/>
  <c r="BH260"/>
  <c r="BG260"/>
  <c r="BF260"/>
  <c r="T260"/>
  <c r="R260"/>
  <c r="P260"/>
  <c r="BK260"/>
  <c r="J260"/>
  <c r="BE260"/>
  <c r="BI256"/>
  <c r="BH256"/>
  <c r="BG256"/>
  <c r="BF256"/>
  <c r="T256"/>
  <c r="R256"/>
  <c r="P256"/>
  <c r="BK256"/>
  <c r="J256"/>
  <c r="BE256"/>
  <c r="BI252"/>
  <c r="BH252"/>
  <c r="BG252"/>
  <c r="BF252"/>
  <c r="T252"/>
  <c r="R252"/>
  <c r="P252"/>
  <c r="BK252"/>
  <c r="J252"/>
  <c r="BE252"/>
  <c r="BI248"/>
  <c r="BH248"/>
  <c r="BG248"/>
  <c r="BF248"/>
  <c r="T248"/>
  <c r="T247"/>
  <c r="R248"/>
  <c r="R247"/>
  <c r="P248"/>
  <c r="P247"/>
  <c r="BK248"/>
  <c r="BK247"/>
  <c r="J247"/>
  <c r="J248"/>
  <c r="BE248"/>
  <c r="J64"/>
  <c r="BI244"/>
  <c r="BH244"/>
  <c r="BG244"/>
  <c r="BF244"/>
  <c r="T244"/>
  <c r="R244"/>
  <c r="P244"/>
  <c r="BK244"/>
  <c r="J244"/>
  <c r="BE244"/>
  <c r="BI241"/>
  <c r="BH241"/>
  <c r="BG241"/>
  <c r="BF241"/>
  <c r="T241"/>
  <c r="R241"/>
  <c r="P241"/>
  <c r="BK241"/>
  <c r="J241"/>
  <c r="BE241"/>
  <c r="BI237"/>
  <c r="BH237"/>
  <c r="BG237"/>
  <c r="BF237"/>
  <c r="T237"/>
  <c r="R237"/>
  <c r="P237"/>
  <c r="BK237"/>
  <c r="J237"/>
  <c r="BE237"/>
  <c r="BI233"/>
  <c r="BH233"/>
  <c r="BG233"/>
  <c r="BF233"/>
  <c r="T233"/>
  <c r="R233"/>
  <c r="P233"/>
  <c r="BK233"/>
  <c r="J233"/>
  <c r="BE233"/>
  <c r="BI229"/>
  <c r="BH229"/>
  <c r="BG229"/>
  <c r="BF229"/>
  <c r="T229"/>
  <c r="R229"/>
  <c r="P229"/>
  <c r="BK229"/>
  <c r="J229"/>
  <c r="BE229"/>
  <c r="BI226"/>
  <c r="BH226"/>
  <c r="BG226"/>
  <c r="BF226"/>
  <c r="T226"/>
  <c r="R226"/>
  <c r="P226"/>
  <c r="BK226"/>
  <c r="J226"/>
  <c r="BE226"/>
  <c r="BI222"/>
  <c r="BH222"/>
  <c r="BG222"/>
  <c r="BF222"/>
  <c r="T222"/>
  <c r="R222"/>
  <c r="P222"/>
  <c r="BK222"/>
  <c r="J222"/>
  <c r="BE222"/>
  <c r="BI218"/>
  <c r="BH218"/>
  <c r="BG218"/>
  <c r="BF218"/>
  <c r="T218"/>
  <c r="R218"/>
  <c r="P218"/>
  <c r="BK218"/>
  <c r="J218"/>
  <c r="BE218"/>
  <c r="BI214"/>
  <c r="BH214"/>
  <c r="BG214"/>
  <c r="BF214"/>
  <c r="T214"/>
  <c r="R214"/>
  <c r="P214"/>
  <c r="BK214"/>
  <c r="J214"/>
  <c r="BE214"/>
  <c r="BI210"/>
  <c r="BH210"/>
  <c r="BG210"/>
  <c r="BF210"/>
  <c r="T210"/>
  <c r="R210"/>
  <c r="P210"/>
  <c r="BK210"/>
  <c r="J210"/>
  <c r="BE210"/>
  <c r="BI207"/>
  <c r="BH207"/>
  <c r="BG207"/>
  <c r="BF207"/>
  <c r="T207"/>
  <c r="R207"/>
  <c r="P207"/>
  <c r="BK207"/>
  <c r="J207"/>
  <c r="BE207"/>
  <c r="BI201"/>
  <c r="BH201"/>
  <c r="BG201"/>
  <c r="BF201"/>
  <c r="T201"/>
  <c r="R201"/>
  <c r="P201"/>
  <c r="BK201"/>
  <c r="J201"/>
  <c r="BE201"/>
  <c r="BI198"/>
  <c r="BH198"/>
  <c r="BG198"/>
  <c r="BF198"/>
  <c r="T198"/>
  <c r="R198"/>
  <c r="P198"/>
  <c r="BK198"/>
  <c r="J198"/>
  <c r="BE198"/>
  <c r="BI194"/>
  <c r="BH194"/>
  <c r="BG194"/>
  <c r="BF194"/>
  <c r="T194"/>
  <c r="R194"/>
  <c r="P194"/>
  <c r="BK194"/>
  <c r="J194"/>
  <c r="BE194"/>
  <c r="BI191"/>
  <c r="BH191"/>
  <c r="BG191"/>
  <c r="BF191"/>
  <c r="T191"/>
  <c r="R191"/>
  <c r="P191"/>
  <c r="BK191"/>
  <c r="J191"/>
  <c r="BE191"/>
  <c r="BI185"/>
  <c r="BH185"/>
  <c r="BG185"/>
  <c r="BF185"/>
  <c r="T185"/>
  <c r="R185"/>
  <c r="P185"/>
  <c r="BK185"/>
  <c r="J185"/>
  <c r="BE185"/>
  <c r="BI181"/>
  <c r="BH181"/>
  <c r="BG181"/>
  <c r="BF181"/>
  <c r="T181"/>
  <c r="R181"/>
  <c r="P181"/>
  <c r="BK181"/>
  <c r="J181"/>
  <c r="BE181"/>
  <c r="BI176"/>
  <c r="BH176"/>
  <c r="BG176"/>
  <c r="BF176"/>
  <c r="T176"/>
  <c r="T175"/>
  <c r="R176"/>
  <c r="R175"/>
  <c r="P176"/>
  <c r="P175"/>
  <c r="BK176"/>
  <c r="BK175"/>
  <c r="J175"/>
  <c r="J176"/>
  <c r="BE176"/>
  <c r="J63"/>
  <c r="BI171"/>
  <c r="BH171"/>
  <c r="BG171"/>
  <c r="BF171"/>
  <c r="T171"/>
  <c r="T170"/>
  <c r="R171"/>
  <c r="R170"/>
  <c r="P171"/>
  <c r="P170"/>
  <c r="BK171"/>
  <c r="BK170"/>
  <c r="J170"/>
  <c r="J171"/>
  <c r="BE171"/>
  <c r="J62"/>
  <c r="BI166"/>
  <c r="BH166"/>
  <c r="BG166"/>
  <c r="BF166"/>
  <c r="T166"/>
  <c r="R166"/>
  <c r="P166"/>
  <c r="BK166"/>
  <c r="J166"/>
  <c r="BE166"/>
  <c r="BI162"/>
  <c r="BH162"/>
  <c r="BG162"/>
  <c r="BF162"/>
  <c r="T162"/>
  <c r="R162"/>
  <c r="P162"/>
  <c r="BK162"/>
  <c r="J162"/>
  <c r="BE162"/>
  <c r="BI158"/>
  <c r="BH158"/>
  <c r="BG158"/>
  <c r="BF158"/>
  <c r="T158"/>
  <c r="R158"/>
  <c r="P158"/>
  <c r="BK158"/>
  <c r="J158"/>
  <c r="BE158"/>
  <c r="BI154"/>
  <c r="BH154"/>
  <c r="BG154"/>
  <c r="BF154"/>
  <c r="T154"/>
  <c r="R154"/>
  <c r="P154"/>
  <c r="BK154"/>
  <c r="J154"/>
  <c r="BE154"/>
  <c r="BI150"/>
  <c r="BH150"/>
  <c r="BG150"/>
  <c r="BF150"/>
  <c r="T150"/>
  <c r="R150"/>
  <c r="P150"/>
  <c r="BK150"/>
  <c r="J150"/>
  <c r="BE150"/>
  <c r="BI147"/>
  <c r="BH147"/>
  <c r="BG147"/>
  <c r="BF147"/>
  <c r="T147"/>
  <c r="R147"/>
  <c r="P147"/>
  <c r="BK147"/>
  <c r="J147"/>
  <c r="BE147"/>
  <c r="BI144"/>
  <c r="BH144"/>
  <c r="BG144"/>
  <c r="BF144"/>
  <c r="T144"/>
  <c r="T143"/>
  <c r="R144"/>
  <c r="R143"/>
  <c r="P144"/>
  <c r="P143"/>
  <c r="BK144"/>
  <c r="BK143"/>
  <c r="J143"/>
  <c r="J144"/>
  <c r="BE144"/>
  <c r="J61"/>
  <c r="BI139"/>
  <c r="BH139"/>
  <c r="BG139"/>
  <c r="BF139"/>
  <c r="T139"/>
  <c r="R139"/>
  <c r="P139"/>
  <c r="BK139"/>
  <c r="J139"/>
  <c r="BE139"/>
  <c r="BI135"/>
  <c r="BH135"/>
  <c r="BG135"/>
  <c r="BF135"/>
  <c r="T135"/>
  <c r="T134"/>
  <c r="R135"/>
  <c r="R134"/>
  <c r="P135"/>
  <c r="P134"/>
  <c r="BK135"/>
  <c r="BK134"/>
  <c r="J134"/>
  <c r="J135"/>
  <c r="BE135"/>
  <c r="J60"/>
  <c r="BI129"/>
  <c r="BH129"/>
  <c r="BG129"/>
  <c r="BF129"/>
  <c r="T129"/>
  <c r="T128"/>
  <c r="R129"/>
  <c r="R128"/>
  <c r="P129"/>
  <c r="P128"/>
  <c r="BK129"/>
  <c r="BK128"/>
  <c r="J128"/>
  <c r="J129"/>
  <c r="BE129"/>
  <c r="J59"/>
  <c r="BI124"/>
  <c r="BH124"/>
  <c r="BG124"/>
  <c r="BF124"/>
  <c r="T124"/>
  <c r="R124"/>
  <c r="P124"/>
  <c r="BK124"/>
  <c r="J124"/>
  <c r="BE124"/>
  <c r="BI119"/>
  <c r="BH119"/>
  <c r="BG119"/>
  <c r="BF119"/>
  <c r="T119"/>
  <c r="R119"/>
  <c r="P119"/>
  <c r="BK119"/>
  <c r="J119"/>
  <c r="BE119"/>
  <c r="BI115"/>
  <c r="BH115"/>
  <c r="BG115"/>
  <c r="BF115"/>
  <c r="T115"/>
  <c r="R115"/>
  <c r="P115"/>
  <c r="BK115"/>
  <c r="J115"/>
  <c r="BE115"/>
  <c r="BI111"/>
  <c r="BH111"/>
  <c r="BG111"/>
  <c r="BF111"/>
  <c r="T111"/>
  <c r="R111"/>
  <c r="P111"/>
  <c r="BK111"/>
  <c r="J111"/>
  <c r="BE111"/>
  <c r="BI107"/>
  <c r="BH107"/>
  <c r="BG107"/>
  <c r="BF107"/>
  <c r="T107"/>
  <c r="R107"/>
  <c r="P107"/>
  <c r="BK107"/>
  <c r="J107"/>
  <c r="BE107"/>
  <c r="BI103"/>
  <c r="BH103"/>
  <c r="BG103"/>
  <c r="BF103"/>
  <c r="T103"/>
  <c r="R103"/>
  <c r="P103"/>
  <c r="BK103"/>
  <c r="J103"/>
  <c r="BE103"/>
  <c r="BI99"/>
  <c r="BH99"/>
  <c r="BG99"/>
  <c r="BF99"/>
  <c r="T99"/>
  <c r="R99"/>
  <c r="P99"/>
  <c r="BK99"/>
  <c r="J99"/>
  <c r="BE99"/>
  <c r="BI95"/>
  <c r="F34"/>
  <c i="1" r="BD52"/>
  <c i="2" r="BH95"/>
  <c r="F33"/>
  <c i="1" r="BC52"/>
  <c i="2" r="BG95"/>
  <c r="F32"/>
  <c i="1" r="BB52"/>
  <c i="2" r="BF95"/>
  <c r="J31"/>
  <c i="1" r="AW52"/>
  <c i="2" r="F31"/>
  <c i="1" r="BA52"/>
  <c i="2" r="T95"/>
  <c r="T94"/>
  <c r="T93"/>
  <c r="T92"/>
  <c r="R95"/>
  <c r="R94"/>
  <c r="R93"/>
  <c r="R92"/>
  <c r="P95"/>
  <c r="P94"/>
  <c r="P93"/>
  <c r="P92"/>
  <c i="1" r="AU52"/>
  <c i="2" r="BK95"/>
  <c r="BK94"/>
  <c r="J94"/>
  <c r="BK93"/>
  <c r="J93"/>
  <c r="BK92"/>
  <c r="J92"/>
  <c r="J56"/>
  <c r="J27"/>
  <c i="1" r="AG52"/>
  <c i="2" r="J95"/>
  <c r="BE95"/>
  <c r="J30"/>
  <c i="1" r="AV52"/>
  <c i="2" r="F30"/>
  <c i="1" r="AZ52"/>
  <c i="2" r="J58"/>
  <c r="J57"/>
  <c r="J88"/>
  <c r="F86"/>
  <c r="E84"/>
  <c r="J51"/>
  <c r="F49"/>
  <c r="E47"/>
  <c r="J36"/>
  <c r="J18"/>
  <c r="E18"/>
  <c r="F89"/>
  <c r="F52"/>
  <c r="J17"/>
  <c r="J15"/>
  <c r="E15"/>
  <c r="F88"/>
  <c r="F51"/>
  <c r="J14"/>
  <c r="J12"/>
  <c r="J86"/>
  <c r="J49"/>
  <c r="E7"/>
  <c r="E82"/>
  <c r="E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<sst xmlns="http://schemas.openxmlformats.org/spreadsheetml/2006/main">
  <si>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</si>
  <si>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</si>
  <si>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</si>
  <si>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</si>
  <si>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</si>
  <si>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</si>
  <si>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</si>
  <si>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{2eddf4e6-aff5-4d85-b305-e287e837c0a3}</t>
  </si>
  <si>
    <t>0,01</t>
  </si>
  <si>
    <t>21</t>
  </si>
  <si>
    <t>15</t>
  </si>
  <si>
    <t>REKAPITULACE STAVBY</t>
  </si>
  <si>
    <t xml:space="preserve">v ---  níže se nacházejí doplnkové a pomocné údaje k sestavám  --- v</t>
  </si>
  <si>
    <t>Návod na vyplnění</t>
  </si>
  <si>
    <t>0,001</t>
  </si>
  <si>
    <t>Kód:</t>
  </si>
  <si>
    <t>065-0-18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</si>
  <si>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</si>
  <si>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</si>
  <si>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Vysoká Libeň - rekonstrukce autobusové zastávky</t>
  </si>
  <si>
    <t>KSO:</t>
  </si>
  <si>
    <t>822 2</t>
  </si>
  <si>
    <t>CC-CZ:</t>
  </si>
  <si>
    <t>2112</t>
  </si>
  <si>
    <t>Místo:</t>
  </si>
  <si>
    <t>Mělnické Vtelno</t>
  </si>
  <si>
    <t>Datum:</t>
  </si>
  <si>
    <t>10. 12. 2018</t>
  </si>
  <si>
    <t>Zadavatel:</t>
  </si>
  <si>
    <t>IČ:</t>
  </si>
  <si>
    <t/>
  </si>
  <si>
    <t xml:space="preserve"> </t>
  </si>
  <si>
    <t>DIČ:</t>
  </si>
  <si>
    <t>Uchazeč:</t>
  </si>
  <si>
    <t>Vyplň údaj</t>
  </si>
  <si>
    <t>Projektant:</t>
  </si>
  <si>
    <t>Ing. Vít Duda</t>
  </si>
  <si>
    <t>True</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</si>
  <si>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</si>
  <si>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Výkazy výměr byly změřeny digitálně v dwg. Pro výběr zhotovitele je soupis prací nedílnou součástí projektové dokumentace a nesmí být použit samostatně. Povinností dodavatele je překontrolovat specifikaci materiálu a případný chybějící materiál nebo výkony doplnit a ocenit. Součástí ceny musí být veškeré náklady, aby cena byla konečná a zahrnovala celou dodávku a montáž akce._x000d_
Pro potřeby zpracování rozpočtu a výkazu výměr byla použita projektová dokumentace Vysoká Libeň – Rekonstrukce autobusové zastávky. Z jejích příloh: D.101.1 – Technická zpráva, D.101.2 – Situace dopravního řešení, D.101.3 – Vzorové příčné řezy byly odměřeny a zjištěny údaje uvedené v tomto výkazu výměr. Jde především o výměry zpevněných ploch, objemy zemních a bouracích prací, výměry nezpevněných ploch, objemy a výměry použitých stavebních prvků, a dále další nezbytné části nutné k dokončení stavby._x000d_
Rozpočty pro jednotlivé stavební objekty a montáže technologií byly zpracovány oprávněnými projektanty na základě zkušeností a znalostí._x000d_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</si>
  <si>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</si>
  <si>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</si>
  <si>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</si>
  <si>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</si>
  <si>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</si>
  <si>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</si>
  <si>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</si>
  <si>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</si>
  <si>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</si>
  <si>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</si>
  <si>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</si>
  <si>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</si>
  <si>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</si>
  <si>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</si>
  <si>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</si>
  <si>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</si>
  <si>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</si>
  <si>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</si>
  <si>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</si>
  <si>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</si>
  <si>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</si>
  <si>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</si>
  <si>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</si>
  <si>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</si>
  <si>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</si>
  <si>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</si>
  <si>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</si>
  <si>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</si>
  <si>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</si>
  <si>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</si>
  <si>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</si>
  <si>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</si>
  <si>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</si>
  <si>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</si>
  <si>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</si>
  <si>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</si>
  <si>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</si>
  <si>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</si>
  <si>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</si>
  <si>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101</t>
  </si>
  <si>
    <t>Komunikace a zpevněné plochy</t>
  </si>
  <si>
    <t>ING</t>
  </si>
  <si>
    <t>1</t>
  </si>
  <si>
    <t>{8a355fca-2746-402a-b801-6c5843b5f37b}</t>
  </si>
  <si>
    <t>2</t>
  </si>
  <si>
    <t>1) Krycí list soupisu</t>
  </si>
  <si>
    <t>2) Rekapitulace</t>
  </si>
  <si>
    <t>3) Soupis prací</t>
  </si>
  <si>
    <t>Zpět na list:</t>
  </si>
  <si>
    <t>Rekapitulace stavby</t>
  </si>
  <si>
    <t>KRYCÍ LIST SOUPISU</t>
  </si>
  <si>
    <t>Objekt:</t>
  </si>
  <si>
    <t>SO 101 - Komunikace a zpevněné plochy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</si>
  <si>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</si>
  <si>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</si>
  <si>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</si>
  <si>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</si>
  <si>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</si>
  <si>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</si>
  <si>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</si>
  <si>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</si>
  <si>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</si>
  <si>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</si>
  <si>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</si>
  <si>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práce-bourání</t>
  </si>
  <si>
    <t xml:space="preserve">      96 - Bourání konstrukcí</t>
  </si>
  <si>
    <t xml:space="preserve">    997 - Přesun sutě</t>
  </si>
  <si>
    <t xml:space="preserve">    998 - Přesun hmot</t>
  </si>
  <si>
    <t>M - Práce a dodávky M</t>
  </si>
  <si>
    <t xml:space="preserve">    46-M - Zemní práce při extr.mont.pracích</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</si>
  <si>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</si>
  <si>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</si>
  <si>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</si>
  <si>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</si>
  <si>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</si>
  <si>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</si>
  <si>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</si>
  <si>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</si>
  <si>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</si>
  <si>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</si>
  <si>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</si>
  <si>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</si>
  <si>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</si>
  <si>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</si>
  <si>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</si>
  <si>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</si>
  <si>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</si>
  <si>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</si>
  <si>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</si>
  <si>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</si>
  <si>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</si>
  <si>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</si>
  <si>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</si>
  <si>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120001101</t>
  </si>
  <si>
    <t>Příplatek za ztížení odkopávky nebo prokkopávky v blízkosti inženýrských sítí</t>
  </si>
  <si>
    <t>m3</t>
  </si>
  <si>
    <t>CS ÚRS 2018 01</t>
  </si>
  <si>
    <t>4</t>
  </si>
  <si>
    <t>1336609378</t>
  </si>
  <si>
    <t>PP</t>
  </si>
  <si>
    <t xml:space="preserve">Příplatek k cenám vykopávek za ztížení vykopávky  v blízkosti inženýrských sítí nebo výbušnin v horninách jakékoliv třídy</t>
  </si>
  <si>
    <t>PSC</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</si>
  <si>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</si>
  <si>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VV</t>
  </si>
  <si>
    <t>2,5</t>
  </si>
  <si>
    <t>121101101</t>
  </si>
  <si>
    <t>Sejmutí ornice s přemístěním na vzdálenost do 50 m</t>
  </si>
  <si>
    <t>-2059496452</t>
  </si>
  <si>
    <t xml:space="preserve">Sejmutí ornice nebo lesní půdy  s vodorovným přemístěním na hromady v místě upotřebení nebo na dočasné či trvalé skládky se složením, na vzdálenost do 50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</si>
  <si>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</si>
  <si>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42,7*0,15</t>
  </si>
  <si>
    <t>3</t>
  </si>
  <si>
    <t>122201101</t>
  </si>
  <si>
    <t>Odkopávky a prokopávky nezapažené v hornině tř. 3 objem do 100 m3</t>
  </si>
  <si>
    <t>1677514198</t>
  </si>
  <si>
    <t xml:space="preserve">Odkopávky a prokopávky nezapažené  s přehozením výkopku na vzdálenost do 3 m nebo s naložením na dopravní prostředek v hornině tř. 3 do 100 m3</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</si>
  <si>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</si>
  <si>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122201109</t>
  </si>
  <si>
    <t>Příplatek za lepivost u odkopávek v hornině tř. 1 až 3</t>
  </si>
  <si>
    <t>-966599665</t>
  </si>
  <si>
    <t xml:space="preserve">Odkopávky a prokopávky nezapažené  s přehozením výkopku na vzdálenost do 3 m nebo s naložením na dopravní prostředek v hornině tř. 3 Příplatek k cenám za lepivost horniny tř. 3</t>
  </si>
  <si>
    <t>5</t>
  </si>
  <si>
    <t>162701105</t>
  </si>
  <si>
    <t>Vodorovné přemístění do 10000 m výkopku/sypaniny z horniny tř. 1 až 4</t>
  </si>
  <si>
    <t>211229734</t>
  </si>
  <si>
    <t xml:space="preserve">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</si>
  <si>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</si>
  <si>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6,405+2,5</t>
  </si>
  <si>
    <t>6</t>
  </si>
  <si>
    <t>162701109</t>
  </si>
  <si>
    <t>Příplatek k vodorovnému přemístění výkopku/sypaniny z horniny tř. 1 až 4 ZKD 1000 m přes 10000 m</t>
  </si>
  <si>
    <t>-431816955</t>
  </si>
  <si>
    <t xml:space="preserve">Vodorovné přemístění výkopku nebo sypaniny po suchu  na obvyklém dopravním prostředku, bez naložení výkopku, avšak se složením bez rozhrnutí z horniny tř. 1 až 4 na vzdálenost Příplatek k ceně za každých dalších i započatých 1 000 m</t>
  </si>
  <si>
    <t>8,905*5</t>
  </si>
  <si>
    <t>7</t>
  </si>
  <si>
    <t>171201211</t>
  </si>
  <si>
    <t>Poplatek za uložení stavebního odpadu - zeminy a kameniva na skládce</t>
  </si>
  <si>
    <t>t</t>
  </si>
  <si>
    <t>1657691298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</si>
  <si>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</si>
  <si>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</si>
  <si>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8,905</t>
  </si>
  <si>
    <t>8,905*1,8 'Přepočtené koeficientem množství</t>
  </si>
  <si>
    <t>8</t>
  </si>
  <si>
    <t>181951102</t>
  </si>
  <si>
    <t>Úprava pláně v hornině tř. 1 až 4 se zhutněním</t>
  </si>
  <si>
    <t>m2</t>
  </si>
  <si>
    <t>1334990777</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</si>
  <si>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</si>
  <si>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</si>
  <si>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t>
  </si>
  <si>
    <t>Zakládání</t>
  </si>
  <si>
    <t>9</t>
  </si>
  <si>
    <t>275313711</t>
  </si>
  <si>
    <t>Základové patky z betonu tř. C 20/25</t>
  </si>
  <si>
    <t>181364951</t>
  </si>
  <si>
    <t>Základy z betonu prostého patky a bloky z betonu kamenem neprokládaného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</si>
  <si>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</si>
  <si>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t>
  </si>
  <si>
    <t>Poznámka k položce:
rozměr bude upraven dle doporučení výrobce, dodavatele přístřešku</t>
  </si>
  <si>
    <t>"základ přístřešku" 4*0,5*0,7*1</t>
  </si>
  <si>
    <t>Svislé a kompletní konstrukce</t>
  </si>
  <si>
    <t>10</t>
  </si>
  <si>
    <t>339921131</t>
  </si>
  <si>
    <t>Osazování betonových palisád do betonového základu v řadě výšky prvku do 0,5 m</t>
  </si>
  <si>
    <t>m</t>
  </si>
  <si>
    <t>929457346</t>
  </si>
  <si>
    <t xml:space="preserve">Osazování palisád  betonových v řadě se zabetonováním výšky palisády do 500 mm</t>
  </si>
  <si>
    <t xml:space="preserve">Poznámka k souboru cen:_x000d_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</si>
  <si>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194*0,115</t>
  </si>
  <si>
    <t>11</t>
  </si>
  <si>
    <t>M</t>
  </si>
  <si>
    <t>59228400.1</t>
  </si>
  <si>
    <t>palisáda tyčová hranatá betonová přírodní 11,5x11,5x50 cm</t>
  </si>
  <si>
    <t>kus</t>
  </si>
  <si>
    <t>1672673005</t>
  </si>
  <si>
    <t>194</t>
  </si>
  <si>
    <t>194*1,01 'Přepočtené koeficientem množství</t>
  </si>
  <si>
    <t>Komunikace pozemní</t>
  </si>
  <si>
    <t>12</t>
  </si>
  <si>
    <t>564811111</t>
  </si>
  <si>
    <t>Podklad ze štěrkodrtě ŠD tl 50 mm</t>
  </si>
  <si>
    <t>563166333</t>
  </si>
  <si>
    <t xml:space="preserve">Podklad ze štěrkodrti ŠD  s rozprostřením a zhutněním, po zhutnění tl. 50 mm</t>
  </si>
  <si>
    <t>"vyrovnávací vrstva" 30</t>
  </si>
  <si>
    <t>13</t>
  </si>
  <si>
    <t>564861111</t>
  </si>
  <si>
    <t>Podklad ze štěrkodrtě ŠD tl 200 mm</t>
  </si>
  <si>
    <t>1077922217</t>
  </si>
  <si>
    <t xml:space="preserve">Podklad ze štěrkodrti ŠD  s rozprostřením a zhutněním, po zhutnění tl. 200 mm</t>
  </si>
  <si>
    <t>16,6</t>
  </si>
  <si>
    <t>14</t>
  </si>
  <si>
    <t>578143133</t>
  </si>
  <si>
    <t>Litý asfalt MA 11 I PMB (LAS) tl 40 mm š do 3 m z modifikovaného asfaltu</t>
  </si>
  <si>
    <t>1827834637</t>
  </si>
  <si>
    <t xml:space="preserve">Litý asfalt MA 11 (LAS) s rozprostřením  z modifikovaného asfaltu v pruhu šířky do 3 m tl. 40 mm</t>
  </si>
  <si>
    <t xml:space="preserve">Poznámka k souboru cen:_x000d_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</si>
  <si>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596211110</t>
  </si>
  <si>
    <t>Kladení zámkové dlažby komunikací pro pěší tl 60 mm skupiny A pl do 50 m2</t>
  </si>
  <si>
    <t>1158716988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</si>
  <si>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</si>
  <si>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</si>
  <si>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42+5+1,6</t>
  </si>
  <si>
    <t>16</t>
  </si>
  <si>
    <t>59245212</t>
  </si>
  <si>
    <t>dlažba zámková profilová základní 19,6x16,1x6 cm přírodní</t>
  </si>
  <si>
    <t>24292968</t>
  </si>
  <si>
    <t>42</t>
  </si>
  <si>
    <t>42*1,03 'Přepočtené koeficientem množství</t>
  </si>
  <si>
    <t>17</t>
  </si>
  <si>
    <t>59245202</t>
  </si>
  <si>
    <t>dlažba zámková profilová základní 19,6x16,1x6 cm červená</t>
  </si>
  <si>
    <t>-1062655100</t>
  </si>
  <si>
    <t>dlažba zámková profilová základní 19,6x16,1x6 cm barevná</t>
  </si>
  <si>
    <t>5*1,01 'Přepočtené koeficientem množství</t>
  </si>
  <si>
    <t>18</t>
  </si>
  <si>
    <t>59245006.RP</t>
  </si>
  <si>
    <t>dlažba skladebná betonová základní pro nevidomé 19,6 x 16,1 x 6 cm červená</t>
  </si>
  <si>
    <t>-1051951157</t>
  </si>
  <si>
    <t>dlažba skladebná betonová základní pro nevidomé 19,60 x 16,1 x 6 cm barevná</t>
  </si>
  <si>
    <t>1,6</t>
  </si>
  <si>
    <t>1,6*1,03 'Přepočtené koeficientem množství</t>
  </si>
  <si>
    <t>Úpravy povrchů, podlahy a osazování výplní</t>
  </si>
  <si>
    <t>19</t>
  </si>
  <si>
    <t>637121112</t>
  </si>
  <si>
    <t>Okapový chodník z kačírku tl 150 mm s udusáním</t>
  </si>
  <si>
    <t>-568617649</t>
  </si>
  <si>
    <t xml:space="preserve">Okapový chodník z kameniva  s udusáním a urovnáním povrchu z kačírku tl. 150 mm</t>
  </si>
  <si>
    <t>Poznámka k položce:
fr. 16-32</t>
  </si>
  <si>
    <t>11,5</t>
  </si>
  <si>
    <t>Ostatní konstrukce a práce-bourání</t>
  </si>
  <si>
    <t>20</t>
  </si>
  <si>
    <t>912211111.0</t>
  </si>
  <si>
    <t>Montáž směrového sloupku silničního plastového</t>
  </si>
  <si>
    <t>-481144523</t>
  </si>
  <si>
    <t>Montáž směrového sloupku plastového s odrazkou</t>
  </si>
  <si>
    <t xml:space="preserve">Poznámka k souboru cen:_x000d_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</si>
  <si>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Poznámka k položce:
Montáž sloupku dle technologického postupu výrobce sloupku</t>
  </si>
  <si>
    <t>Sloupek_01</t>
  </si>
  <si>
    <t>Směrový skoupek plastový ohebný s tvarovou pamětí (zelený)</t>
  </si>
  <si>
    <t>1801968222</t>
  </si>
  <si>
    <t>Poznámka k položce:
- směrový sloupek plastový, pružný zelený
- Výška 74 cm, průměr 20 cm, hmotnost 1,8 kg</t>
  </si>
  <si>
    <t>22</t>
  </si>
  <si>
    <t>914111111</t>
  </si>
  <si>
    <t>Montáž svislé dopravní značky do velikosti 1 m2 objímkami na sloupek nebo konzolu</t>
  </si>
  <si>
    <t>-1620562749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</si>
  <si>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</si>
  <si>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</si>
  <si>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"stávající" 1</t>
  </si>
  <si>
    <t>"nová" 1</t>
  </si>
  <si>
    <t>Součet</t>
  </si>
  <si>
    <t>23</t>
  </si>
  <si>
    <t>40444230</t>
  </si>
  <si>
    <t>značka dopravní svislá FeZn NK 500 x 500 mm</t>
  </si>
  <si>
    <t>-2080301183</t>
  </si>
  <si>
    <t>24</t>
  </si>
  <si>
    <t>914431112</t>
  </si>
  <si>
    <t>Montáž dopravního zrcadla o velikosti do 1m2 na sloupek nebo konzolu</t>
  </si>
  <si>
    <t>-1023172802</t>
  </si>
  <si>
    <t xml:space="preserve">Montáž dopravního zrcadla  na sloupky nebo konzoly velikosti do 1 m2</t>
  </si>
  <si>
    <t xml:space="preserve">Poznámka k souboru cen:_x000d_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</si>
  <si>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25</t>
  </si>
  <si>
    <t>40445201</t>
  </si>
  <si>
    <t>zrcadlo dopravní kruhové D 800 mm</t>
  </si>
  <si>
    <t>756286506</t>
  </si>
  <si>
    <t>26</t>
  </si>
  <si>
    <t>914511112</t>
  </si>
  <si>
    <t>Montáž sloupku dopravních značek délky do 3,5 m s betonovým základem a patkou</t>
  </si>
  <si>
    <t>-1903527922</t>
  </si>
  <si>
    <t xml:space="preserve">Montáž sloupku dopravních značek  délky do 3,5 m do hliníkové patky</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</si>
  <si>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</si>
  <si>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"nový" 1+1</t>
  </si>
  <si>
    <t>27</t>
  </si>
  <si>
    <t>40445225</t>
  </si>
  <si>
    <t>sloupek Zn pro dopravní značku D 60mm v 350mm</t>
  </si>
  <si>
    <t>-1813552148</t>
  </si>
  <si>
    <t>1+1</t>
  </si>
  <si>
    <t>28</t>
  </si>
  <si>
    <t>915211111</t>
  </si>
  <si>
    <t>Vodorovné dopravní značení dělící čáry souvislé š 125 mm bílý plast</t>
  </si>
  <si>
    <t>-267527887</t>
  </si>
  <si>
    <t xml:space="preserve">Vodorovné dopravní značení stříkaným plastem  dělící čára šířky 125 mm souvislá bílá základní</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</si>
  <si>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</si>
  <si>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36</t>
  </si>
  <si>
    <t>29</t>
  </si>
  <si>
    <t>915231111</t>
  </si>
  <si>
    <t>Vodorovné dopravní značení přechody pro chodce, šipky, symboly bílý plast</t>
  </si>
  <si>
    <t>542806538</t>
  </si>
  <si>
    <t xml:space="preserve">Vodorovné dopravní značení stříkaným plastem  přechody pro chodce, šipky, symboly nápisy bílé základní</t>
  </si>
  <si>
    <t>916131213</t>
  </si>
  <si>
    <t>Osazení silničního obrubníku betonového stojatého s boční opěrou do lože z betonu prostého</t>
  </si>
  <si>
    <t>-1034251186</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</si>
  <si>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</si>
  <si>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</si>
  <si>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31</t>
  </si>
  <si>
    <t>59217034</t>
  </si>
  <si>
    <t>obrubník betonový silniční 100x15x30 cm</t>
  </si>
  <si>
    <t>1994650185</t>
  </si>
  <si>
    <t>15*1,01 'Přepočtené koeficientem množství</t>
  </si>
  <si>
    <t>32</t>
  </si>
  <si>
    <t>9191212RP</t>
  </si>
  <si>
    <t>Těsnění spár pružnou zálivkou + zasypání křemičitým pískem</t>
  </si>
  <si>
    <t>1153859332</t>
  </si>
  <si>
    <t>33</t>
  </si>
  <si>
    <t>919726122</t>
  </si>
  <si>
    <t>Geotextilie pro ochranu, separaci a filtraci netkaná měrná hmotnost do 300 g/m2</t>
  </si>
  <si>
    <t>1057548211</t>
  </si>
  <si>
    <t>Geotextilie netkaná pro ochranu, separaci nebo filtraci měrná hmotnost přes 200 do 300 g/m2</t>
  </si>
  <si>
    <t xml:space="preserve">Poznámka k souboru cen:_x000d_
1. V cenách jsou započteny i náklady na položení a dodání geotextilie včetně přesahů. </t>
  </si>
  <si>
    <t>34</t>
  </si>
  <si>
    <t>919735111</t>
  </si>
  <si>
    <t>Řezání stávajícího živičného krytu hl do 50 mm</t>
  </si>
  <si>
    <t>752335520</t>
  </si>
  <si>
    <t xml:space="preserve">Řezání stávajícího živičného krytu nebo podkladu  hloubky do 50 mm</t>
  </si>
  <si>
    <t xml:space="preserve">Poznámka k souboru cen:_x000d_
1. V cenách jsou započteny i náklady na spotřebu vody. </t>
  </si>
  <si>
    <t>35</t>
  </si>
  <si>
    <t>9361042RP</t>
  </si>
  <si>
    <t xml:space="preserve">Osazení masivního odpadkového koše </t>
  </si>
  <si>
    <t>1282726435</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</si>
  <si>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</si>
  <si>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7491013RP</t>
  </si>
  <si>
    <t>Betonový odpadkový koš kruhový 85l s ocelovým krytem, výška 98 cm, šířka 48 cm, obsah 85 l</t>
  </si>
  <si>
    <t>2007605084</t>
  </si>
  <si>
    <t>Koš - rozměr: 48x98cm, hmotnost: 150 kg, objem: 85 l
Ocelový kryt - výška: 18 cm, hmotnost: 5 kg
PROVEDENÍ:
koš : 	vymývaný beton
vložka: 	pozink. plech - součást ceny
kryt : 	ocelový, odnímatelný, ošetřený práškovou barvou (vzorník RAL)</t>
  </si>
  <si>
    <t>37</t>
  </si>
  <si>
    <t>přístřešek</t>
  </si>
  <si>
    <t>D+M zastávkový přístřešek "třímodulový bez bočnic" 4305x1400x2347 mm</t>
  </si>
  <si>
    <t>-1921370684</t>
  </si>
  <si>
    <t>Zastávkový přístřešek - konstrukce z hliníkových profilů v kombinaci s polykarbonátem a nerezovými lištami, bez bočnic. Součástí je integrovaná lavička, tabule s jízdními řády a označení stanice, dodávka + montáž</t>
  </si>
  <si>
    <t>96</t>
  </si>
  <si>
    <t>Bourání konstrukcí</t>
  </si>
  <si>
    <t>38</t>
  </si>
  <si>
    <t>113106123</t>
  </si>
  <si>
    <t>Rozebrání dlažeb ze zámkových dlaždic komunikací pro pěší ručně</t>
  </si>
  <si>
    <t>1112798313</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</si>
  <si>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</si>
  <si>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</si>
  <si>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39</t>
  </si>
  <si>
    <t>113107141</t>
  </si>
  <si>
    <t>Odstranění krytu živičného tl 50 mm ručně</t>
  </si>
  <si>
    <t>161660274</t>
  </si>
  <si>
    <t>Odstranění podkladů nebo krytů ručně s přemístěním hmot na skládku na vzdálenost do 3 m nebo s naložením na dopravní prostředek živičných, o tl. vrstvy do 50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</si>
  <si>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</si>
  <si>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40</t>
  </si>
  <si>
    <t>113202111</t>
  </si>
  <si>
    <t>Vytrhání obrub krajníků obrubníků stojatých</t>
  </si>
  <si>
    <t>1381753909</t>
  </si>
  <si>
    <t xml:space="preserve">Vytrhání obrub  s vybouráním lože, s přemístěním hmot na skládku na vzdálenost do 3 m nebo s naložením na dopravní prostředek z krajníků nebo obrubníků stojatých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</si>
  <si>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</si>
  <si>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41</t>
  </si>
  <si>
    <t>113204111</t>
  </si>
  <si>
    <t>Vytrhání obrub záhonových</t>
  </si>
  <si>
    <t>-1570546492</t>
  </si>
  <si>
    <t xml:space="preserve">Vytrhání obrub  s vybouráním lože, s přemístěním hmot na skládku na vzdálenost do 3 m nebo s naložením na dopravní prostředek záhonových</t>
  </si>
  <si>
    <t>966006132</t>
  </si>
  <si>
    <t>Odstranění značek dopravních nebo orientačních se sloupky s betonovými patkami</t>
  </si>
  <si>
    <t>-936412961</t>
  </si>
  <si>
    <t xml:space="preserve">Odstranění dopravních nebo orientačních značek se sloupkem  s uložením hmot na vzdálenost do 20 m nebo s naložením na dopravní prostředek, se zásypem jam a jeho zhutněním s betonovou patkou</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</si>
  <si>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</si>
  <si>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"pro přesun" 1</t>
  </si>
  <si>
    <t>43</t>
  </si>
  <si>
    <t>966006211</t>
  </si>
  <si>
    <t>Odstranění svislých dopravních značek ze sloupů, sloupků nebo konzol</t>
  </si>
  <si>
    <t>-1108271531</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</si>
  <si>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</si>
  <si>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</si>
  <si>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44</t>
  </si>
  <si>
    <t>966007122</t>
  </si>
  <si>
    <t>Odstranění vodorovného značení frézováním plastu z čáry š do 250 mm</t>
  </si>
  <si>
    <t>1077476777</t>
  </si>
  <si>
    <t xml:space="preserve">Odstranění vodorovného dopravního značení frézováním  značeného plastem čáry šířky do 250 mm</t>
  </si>
  <si>
    <t xml:space="preserve">Poznámka k souboru cen:_x000d_
1. V cenách nejsou započteny náklady na očištění vozovky, tyto se oceňují cenami souboru cen 938 90-9 . Odstranění bláta, prachu nebo hlinitého nánosu s povrchu podkladu nebo krytu části C 01 tohoto katalogu. </t>
  </si>
  <si>
    <t>997</t>
  </si>
  <si>
    <t>Přesun sutě</t>
  </si>
  <si>
    <t>45</t>
  </si>
  <si>
    <t>997221561</t>
  </si>
  <si>
    <t>Vodorovná doprava suti z kusových materiálů do 1 km</t>
  </si>
  <si>
    <t>1403170450</t>
  </si>
  <si>
    <t xml:space="preserve">Vodorovná doprava suti  bez naložení, ale se složením a s hrubým urovnáním z kusových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</si>
  <si>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</si>
  <si>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12,895</t>
  </si>
  <si>
    <t>46</t>
  </si>
  <si>
    <t>997221569</t>
  </si>
  <si>
    <t>Příplatek ZKD 1 km u vodorovné dopravy suti z kusových materiálů</t>
  </si>
  <si>
    <t>175573501</t>
  </si>
  <si>
    <t xml:space="preserve">Vodorovná doprava suti  bez naložení, ale se složením a s hrubým urovnáním Příplatek k ceně za každý další i započatý 1 km přes 1 km</t>
  </si>
  <si>
    <t>12,895*14</t>
  </si>
  <si>
    <t>47</t>
  </si>
  <si>
    <t>997221815</t>
  </si>
  <si>
    <t>Poplatek za uložení na skládce (skládkovné) stavebního odpadu betonového kód odpadu 170 101</t>
  </si>
  <si>
    <t>613065235</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</si>
  <si>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</si>
  <si>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</si>
  <si>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8,84+3,075+0,6+0,082</t>
  </si>
  <si>
    <t>48</t>
  </si>
  <si>
    <t>997221845</t>
  </si>
  <si>
    <t>Poplatek za uložení na skládce (skládkovné) odpadu asfaltového bez dehtu kód odpadu 170 302</t>
  </si>
  <si>
    <t>-567261837</t>
  </si>
  <si>
    <t>Poplatek za uložení stavebního odpadu na skládce (skládkovné) asfaltového bez obsahu dehtu zatříděného do Katalogu odpadů pod kódem 170 302</t>
  </si>
  <si>
    <t>0,294</t>
  </si>
  <si>
    <t>998</t>
  </si>
  <si>
    <t>Přesun hmot</t>
  </si>
  <si>
    <t>49</t>
  </si>
  <si>
    <t>998223011</t>
  </si>
  <si>
    <t>Přesun hmot pro pozemní komunikace s krytem dlážděným</t>
  </si>
  <si>
    <t>-2091618479</t>
  </si>
  <si>
    <t xml:space="preserve">Přesun hmot pro pozemní komunikace s krytem dlážděným  dopravní vzdálenost do 200 m jakékoliv délky objektu</t>
  </si>
  <si>
    <t>Práce a dodávky M</t>
  </si>
  <si>
    <t>46-M</t>
  </si>
  <si>
    <t>Zemní práce při extr.mont.pracích</t>
  </si>
  <si>
    <t>50</t>
  </si>
  <si>
    <t>460510281</t>
  </si>
  <si>
    <t>Kanály zapuštěné do terénu neasfaltované z prefabrikovaných betonových žlabů rozměrů 17x14/10,5x10 cm</t>
  </si>
  <si>
    <t>64</t>
  </si>
  <si>
    <t>298931401</t>
  </si>
  <si>
    <t xml:space="preserve">Kabelové prostupy, kanály a multikanály  kanály z prefabrikovaných betonových žlabů zapuštěné do terénu, včetně výkopu horniny, utěsnění, vyspárování a zakrytí víkem neasfaltované 17x14/10,5x10 cm</t>
  </si>
  <si>
    <t xml:space="preserve">Poznámka k souboru cen:_x000d_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</si>
  <si>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Poznámka k položce:
vč. poklopu
ochrana sdělovacího kabelu v místě rozšíření chodníku</t>
  </si>
  <si>
    <t>VRN</t>
  </si>
  <si>
    <t>Vedlejší rozpočtové náklady</t>
  </si>
  <si>
    <t>VRN1</t>
  </si>
  <si>
    <t>Průzkumné, geodetické a projektové práce</t>
  </si>
  <si>
    <t>51</t>
  </si>
  <si>
    <t>011002000</t>
  </si>
  <si>
    <t>Průzkumné práce</t>
  </si>
  <si>
    <t>1024</t>
  </si>
  <si>
    <t>-1694928750</t>
  </si>
  <si>
    <t>Poznámka k položce:
provedení kopaných sond pro zjištění polohy sděl. kabelu CETIN před osazením baliset</t>
  </si>
  <si>
    <t>52</t>
  </si>
  <si>
    <t>0120020RP</t>
  </si>
  <si>
    <t>Vytyčení IS</t>
  </si>
  <si>
    <t>320648664</t>
  </si>
  <si>
    <t>VRN3</t>
  </si>
  <si>
    <t>Zařízení staveniště</t>
  </si>
  <si>
    <t>53</t>
  </si>
  <si>
    <t>030001000</t>
  </si>
  <si>
    <t>1209839023</t>
  </si>
  <si>
    <t>54</t>
  </si>
  <si>
    <t>034303000</t>
  </si>
  <si>
    <t>Dopravní značení na staveništi (DIO)</t>
  </si>
  <si>
    <t>-1546482447</t>
  </si>
  <si>
    <t>Dopravní značení na staveništi</t>
  </si>
  <si>
    <t>VRN4</t>
  </si>
  <si>
    <t>Inženýrská činnost</t>
  </si>
  <si>
    <t>55</t>
  </si>
  <si>
    <t>043002000</t>
  </si>
  <si>
    <t>Zkoušky a ostatní měření</t>
  </si>
  <si>
    <t>-1065938593</t>
  </si>
  <si>
    <t>Poznámka k položce:
všechny potřebné zkoušky a měření v rámci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</si>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</sst>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4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5"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9"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lignment horizontal="left" vertical="center"/>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8" xfId="0" applyFont="1" applyBorder="1" applyAlignment="1" applyProtection="1">
      <alignment vertical="center"/>
    </xf>
    <xf numFmtId="0" fontId="36"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ht="36.96" customHeight="1">
      <c r="AR2"/>
      <c r="BS2" s="22" t="s">
        <v>8</v>
      </c>
      <c r="BT2" s="22" t="s">
        <v>9</v>
      </c>
    </row>
    <row r="3" ht="6.96"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ht="36.96"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ht="36.96"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23</v>
      </c>
      <c r="AO7" s="27"/>
      <c r="AP7" s="27"/>
      <c r="AQ7" s="29"/>
      <c r="BE7" s="37"/>
      <c r="BS7" s="22" t="s">
        <v>8</v>
      </c>
    </row>
    <row r="8" ht="14.4" customHeight="1">
      <c r="B8" s="26"/>
      <c r="C8" s="27"/>
      <c r="D8" s="38"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26</v>
      </c>
      <c r="AL8" s="27"/>
      <c r="AM8" s="27"/>
      <c r="AN8" s="39" t="s">
        <v>27</v>
      </c>
      <c r="AO8" s="27"/>
      <c r="AP8" s="27"/>
      <c r="AQ8" s="29"/>
      <c r="BE8" s="37"/>
      <c r="BS8" s="22" t="s">
        <v>8</v>
      </c>
    </row>
    <row r="9"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ht="14.4" customHeight="1">
      <c r="B10" s="26"/>
      <c r="C10" s="27"/>
      <c r="D10" s="38"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29</v>
      </c>
      <c r="AL10" s="27"/>
      <c r="AM10" s="27"/>
      <c r="AN10" s="33" t="s">
        <v>30</v>
      </c>
      <c r="AO10" s="27"/>
      <c r="AP10" s="27"/>
      <c r="AQ10" s="29"/>
      <c r="BE10" s="37"/>
      <c r="BS10" s="22" t="s">
        <v>8</v>
      </c>
    </row>
    <row r="11" ht="18.48" customHeight="1">
      <c r="B11" s="26"/>
      <c r="C11" s="27"/>
      <c r="D11" s="27"/>
      <c r="E11" s="33"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32</v>
      </c>
      <c r="AL11" s="27"/>
      <c r="AM11" s="27"/>
      <c r="AN11" s="33" t="s">
        <v>30</v>
      </c>
      <c r="AO11" s="27"/>
      <c r="AP11" s="27"/>
      <c r="AQ11" s="29"/>
      <c r="BE11" s="37"/>
      <c r="BS11" s="22" t="s">
        <v>8</v>
      </c>
    </row>
    <row r="12" ht="6.96"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ht="14.4" customHeight="1">
      <c r="B13" s="26"/>
      <c r="C13" s="27"/>
      <c r="D13" s="38"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29</v>
      </c>
      <c r="AL13" s="27"/>
      <c r="AM13" s="27"/>
      <c r="AN13" s="40" t="s">
        <v>34</v>
      </c>
      <c r="AO13" s="27"/>
      <c r="AP13" s="27"/>
      <c r="AQ13" s="29"/>
      <c r="BE13" s="37"/>
      <c r="BS13" s="22" t="s">
        <v>8</v>
      </c>
    </row>
    <row r="14">
      <c r="B14" s="26"/>
      <c r="C14" s="27"/>
      <c r="D14" s="27"/>
      <c r="E14" s="40" t="s">
        <v>34</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32</v>
      </c>
      <c r="AL14" s="27"/>
      <c r="AM14" s="27"/>
      <c r="AN14" s="40" t="s">
        <v>34</v>
      </c>
      <c r="AO14" s="27"/>
      <c r="AP14" s="27"/>
      <c r="AQ14" s="29"/>
      <c r="BE14" s="37"/>
      <c r="BS14" s="22" t="s">
        <v>8</v>
      </c>
    </row>
    <row r="15" ht="6.96"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ht="14.4" customHeight="1">
      <c r="B16" s="26"/>
      <c r="C16" s="27"/>
      <c r="D16" s="38"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29</v>
      </c>
      <c r="AL16" s="27"/>
      <c r="AM16" s="27"/>
      <c r="AN16" s="33" t="s">
        <v>30</v>
      </c>
      <c r="AO16" s="27"/>
      <c r="AP16" s="27"/>
      <c r="AQ16" s="29"/>
      <c r="BE16" s="37"/>
      <c r="BS16" s="22" t="s">
        <v>6</v>
      </c>
    </row>
    <row r="17" ht="18.48" customHeight="1">
      <c r="B17" s="26"/>
      <c r="C17" s="27"/>
      <c r="D17" s="27"/>
      <c r="E17" s="33"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32</v>
      </c>
      <c r="AL17" s="27"/>
      <c r="AM17" s="27"/>
      <c r="AN17" s="33" t="s">
        <v>30</v>
      </c>
      <c r="AO17" s="27"/>
      <c r="AP17" s="27"/>
      <c r="AQ17" s="29"/>
      <c r="BE17" s="37"/>
      <c r="BS17" s="22" t="s">
        <v>37</v>
      </c>
    </row>
    <row r="18" ht="6.96"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ht="14.4" customHeight="1">
      <c r="B19" s="26"/>
      <c r="C19" s="27"/>
      <c r="D19" s="38"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ht="213.75" customHeight="1">
      <c r="B20" s="26"/>
      <c r="C20" s="27"/>
      <c r="D20" s="27"/>
      <c r="E20" s="42" t="s">
        <v>39</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ht="6.96"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ht="6.96"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1" customFormat="1" ht="25.92" customHeight="1">
      <c r="B23" s="44"/>
      <c r="C23" s="45"/>
      <c r="D23" s="46" t="s">
        <v>40</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1" customFormat="1" ht="6.96"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1" customFormat="1">
      <c r="B25" s="44"/>
      <c r="C25" s="45"/>
      <c r="D25" s="45"/>
      <c r="E25" s="45"/>
      <c r="F25" s="45"/>
      <c r="G25" s="45"/>
      <c r="H25" s="45"/>
      <c r="I25" s="45"/>
      <c r="J25" s="45"/>
      <c r="K25" s="45"/>
      <c r="L25" s="50" t="s">
        <v>41</v>
      </c>
      <c r="M25" s="50"/>
      <c r="N25" s="50"/>
      <c r="O25" s="50"/>
      <c r="P25" s="45"/>
      <c r="Q25" s="45"/>
      <c r="R25" s="45"/>
      <c r="S25" s="45"/>
      <c r="T25" s="45"/>
      <c r="U25" s="45"/>
      <c r="V25" s="45"/>
      <c r="W25" s="50" t="s">
        <v>42</v>
      </c>
      <c r="X25" s="50"/>
      <c r="Y25" s="50"/>
      <c r="Z25" s="50"/>
      <c r="AA25" s="50"/>
      <c r="AB25" s="50"/>
      <c r="AC25" s="50"/>
      <c r="AD25" s="50"/>
      <c r="AE25" s="50"/>
      <c r="AF25" s="45"/>
      <c r="AG25" s="45"/>
      <c r="AH25" s="45"/>
      <c r="AI25" s="45"/>
      <c r="AJ25" s="45"/>
      <c r="AK25" s="50" t="s">
        <v>43</v>
      </c>
      <c r="AL25" s="50"/>
      <c r="AM25" s="50"/>
      <c r="AN25" s="50"/>
      <c r="AO25" s="50"/>
      <c r="AP25" s="45"/>
      <c r="AQ25" s="49"/>
      <c r="BE25" s="37"/>
    </row>
    <row r="26" s="2" customFormat="1" ht="14.4" customHeight="1">
      <c r="B26" s="51"/>
      <c r="C26" s="52"/>
      <c r="D26" s="53" t="s">
        <v>44</v>
      </c>
      <c r="E26" s="52"/>
      <c r="F26" s="53" t="s">
        <v>45</v>
      </c>
      <c r="G26" s="52"/>
      <c r="H26" s="52"/>
      <c r="I26" s="52"/>
      <c r="J26" s="52"/>
      <c r="K26" s="52"/>
      <c r="L26" s="54">
        <v>0.20999999999999999</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2" customFormat="1" ht="14.4" customHeight="1">
      <c r="B27" s="51"/>
      <c r="C27" s="52"/>
      <c r="D27" s="52"/>
      <c r="E27" s="52"/>
      <c r="F27" s="53" t="s">
        <v>46</v>
      </c>
      <c r="G27" s="52"/>
      <c r="H27" s="52"/>
      <c r="I27" s="52"/>
      <c r="J27" s="52"/>
      <c r="K27" s="52"/>
      <c r="L27" s="54">
        <v>0.14999999999999999</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hidden="1" s="2" customFormat="1" ht="14.4" customHeight="1">
      <c r="B28" s="51"/>
      <c r="C28" s="52"/>
      <c r="D28" s="52"/>
      <c r="E28" s="52"/>
      <c r="F28" s="53" t="s">
        <v>47</v>
      </c>
      <c r="G28" s="52"/>
      <c r="H28" s="52"/>
      <c r="I28" s="52"/>
      <c r="J28" s="52"/>
      <c r="K28" s="52"/>
      <c r="L28" s="54">
        <v>0.20999999999999999</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hidden="1" s="2" customFormat="1" ht="14.4" customHeight="1">
      <c r="B29" s="51"/>
      <c r="C29" s="52"/>
      <c r="D29" s="52"/>
      <c r="E29" s="52"/>
      <c r="F29" s="53" t="s">
        <v>48</v>
      </c>
      <c r="G29" s="52"/>
      <c r="H29" s="52"/>
      <c r="I29" s="52"/>
      <c r="J29" s="52"/>
      <c r="K29" s="52"/>
      <c r="L29" s="54">
        <v>0.14999999999999999</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hidden="1" s="2" customFormat="1" ht="14.4" customHeight="1">
      <c r="B30" s="51"/>
      <c r="C30" s="52"/>
      <c r="D30" s="52"/>
      <c r="E30" s="52"/>
      <c r="F30" s="53" t="s">
        <v>49</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1" customFormat="1" ht="6.9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1" customFormat="1" ht="25.92" customHeight="1">
      <c r="B32" s="44"/>
      <c r="C32" s="57"/>
      <c r="D32" s="58" t="s">
        <v>50</v>
      </c>
      <c r="E32" s="59"/>
      <c r="F32" s="59"/>
      <c r="G32" s="59"/>
      <c r="H32" s="59"/>
      <c r="I32" s="59"/>
      <c r="J32" s="59"/>
      <c r="K32" s="59"/>
      <c r="L32" s="59"/>
      <c r="M32" s="59"/>
      <c r="N32" s="59"/>
      <c r="O32" s="59"/>
      <c r="P32" s="59"/>
      <c r="Q32" s="59"/>
      <c r="R32" s="59"/>
      <c r="S32" s="59"/>
      <c r="T32" s="60" t="s">
        <v>51</v>
      </c>
      <c r="U32" s="59"/>
      <c r="V32" s="59"/>
      <c r="W32" s="59"/>
      <c r="X32" s="61" t="s">
        <v>52</v>
      </c>
      <c r="Y32" s="59"/>
      <c r="Z32" s="59"/>
      <c r="AA32" s="59"/>
      <c r="AB32" s="59"/>
      <c r="AC32" s="59"/>
      <c r="AD32" s="59"/>
      <c r="AE32" s="59"/>
      <c r="AF32" s="59"/>
      <c r="AG32" s="59"/>
      <c r="AH32" s="59"/>
      <c r="AI32" s="59"/>
      <c r="AJ32" s="59"/>
      <c r="AK32" s="62">
        <f>SUM(AK23:AK30)</f>
        <v>0</v>
      </c>
      <c r="AL32" s="59"/>
      <c r="AM32" s="59"/>
      <c r="AN32" s="59"/>
      <c r="AO32" s="63"/>
      <c r="AP32" s="57"/>
      <c r="AQ32" s="64"/>
      <c r="BE32" s="37"/>
    </row>
    <row r="33" s="1" customFormat="1" ht="6.96"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1" customFormat="1" ht="6.96"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1" customFormat="1" ht="6.96"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1" customFormat="1" ht="36.96" customHeight="1">
      <c r="B39" s="44"/>
      <c r="C39" s="71" t="s">
        <v>53</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1" customFormat="1" ht="6.96"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3" customFormat="1" ht="14.4" customHeight="1">
      <c r="B41" s="73"/>
      <c r="C41" s="74" t="s">
        <v>15</v>
      </c>
      <c r="D41" s="75"/>
      <c r="E41" s="75"/>
      <c r="F41" s="75"/>
      <c r="G41" s="75"/>
      <c r="H41" s="75"/>
      <c r="I41" s="75"/>
      <c r="J41" s="75"/>
      <c r="K41" s="75"/>
      <c r="L41" s="75" t="str">
        <f>K5</f>
        <v>065-0-18</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4" customFormat="1" ht="36.96" customHeight="1">
      <c r="B42" s="77"/>
      <c r="C42" s="78" t="s">
        <v>18</v>
      </c>
      <c r="D42" s="79"/>
      <c r="E42" s="79"/>
      <c r="F42" s="79"/>
      <c r="G42" s="79"/>
      <c r="H42" s="79"/>
      <c r="I42" s="79"/>
      <c r="J42" s="79"/>
      <c r="K42" s="79"/>
      <c r="L42" s="80" t="str">
        <f>K6</f>
        <v>Vysoká Libeň - rekonstrukce autobusové zastávky</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1" customFormat="1" ht="6.96"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1" customFormat="1">
      <c r="B44" s="44"/>
      <c r="C44" s="74" t="s">
        <v>24</v>
      </c>
      <c r="D44" s="72"/>
      <c r="E44" s="72"/>
      <c r="F44" s="72"/>
      <c r="G44" s="72"/>
      <c r="H44" s="72"/>
      <c r="I44" s="72"/>
      <c r="J44" s="72"/>
      <c r="K44" s="72"/>
      <c r="L44" s="82" t="str">
        <f>IF(K8="","",K8)</f>
        <v>Mělnické Vtelno</v>
      </c>
      <c r="M44" s="72"/>
      <c r="N44" s="72"/>
      <c r="O44" s="72"/>
      <c r="P44" s="72"/>
      <c r="Q44" s="72"/>
      <c r="R44" s="72"/>
      <c r="S44" s="72"/>
      <c r="T44" s="72"/>
      <c r="U44" s="72"/>
      <c r="V44" s="72"/>
      <c r="W44" s="72"/>
      <c r="X44" s="72"/>
      <c r="Y44" s="72"/>
      <c r="Z44" s="72"/>
      <c r="AA44" s="72"/>
      <c r="AB44" s="72"/>
      <c r="AC44" s="72"/>
      <c r="AD44" s="72"/>
      <c r="AE44" s="72"/>
      <c r="AF44" s="72"/>
      <c r="AG44" s="72"/>
      <c r="AH44" s="72"/>
      <c r="AI44" s="74" t="s">
        <v>26</v>
      </c>
      <c r="AJ44" s="72"/>
      <c r="AK44" s="72"/>
      <c r="AL44" s="72"/>
      <c r="AM44" s="83" t="str">
        <f>IF(AN8= "","",AN8)</f>
        <v>10. 12. 2018</v>
      </c>
      <c r="AN44" s="83"/>
      <c r="AO44" s="72"/>
      <c r="AP44" s="72"/>
      <c r="AQ44" s="72"/>
      <c r="AR44" s="70"/>
    </row>
    <row r="45" s="1" customFormat="1" ht="6.96"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1" customFormat="1">
      <c r="B46" s="44"/>
      <c r="C46" s="74" t="s">
        <v>28</v>
      </c>
      <c r="D46" s="72"/>
      <c r="E46" s="72"/>
      <c r="F46" s="72"/>
      <c r="G46" s="72"/>
      <c r="H46" s="72"/>
      <c r="I46" s="72"/>
      <c r="J46" s="72"/>
      <c r="K46" s="72"/>
      <c r="L46" s="75" t="str">
        <f>IF(E11= "","",E11)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35</v>
      </c>
      <c r="AJ46" s="72"/>
      <c r="AK46" s="72"/>
      <c r="AL46" s="72"/>
      <c r="AM46" s="75" t="str">
        <f>IF(E17="","",E17)</f>
        <v>Ing. Vít Duda</v>
      </c>
      <c r="AN46" s="75"/>
      <c r="AO46" s="75"/>
      <c r="AP46" s="75"/>
      <c r="AQ46" s="72"/>
      <c r="AR46" s="70"/>
      <c r="AS46" s="84" t="s">
        <v>54</v>
      </c>
      <c r="AT46" s="85"/>
      <c r="AU46" s="86"/>
      <c r="AV46" s="86"/>
      <c r="AW46" s="86"/>
      <c r="AX46" s="86"/>
      <c r="AY46" s="86"/>
      <c r="AZ46" s="86"/>
      <c r="BA46" s="86"/>
      <c r="BB46" s="86"/>
      <c r="BC46" s="86"/>
      <c r="BD46" s="87"/>
    </row>
    <row r="47" s="1" customFormat="1">
      <c r="B47" s="44"/>
      <c r="C47" s="74" t="s">
        <v>33</v>
      </c>
      <c r="D47" s="72"/>
      <c r="E47" s="72"/>
      <c r="F47" s="72"/>
      <c r="G47" s="72"/>
      <c r="H47" s="72"/>
      <c r="I47" s="72"/>
      <c r="J47" s="72"/>
      <c r="K47" s="72"/>
      <c r="L47" s="75" t="str">
        <f>IF(E14= "Vyplň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1" customFormat="1" ht="29.28" customHeight="1">
      <c r="B49" s="44"/>
      <c r="C49" s="94" t="s">
        <v>55</v>
      </c>
      <c r="D49" s="95"/>
      <c r="E49" s="95"/>
      <c r="F49" s="95"/>
      <c r="G49" s="95"/>
      <c r="H49" s="96"/>
      <c r="I49" s="97" t="s">
        <v>56</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57</v>
      </c>
      <c r="AH49" s="95"/>
      <c r="AI49" s="95"/>
      <c r="AJ49" s="95"/>
      <c r="AK49" s="95"/>
      <c r="AL49" s="95"/>
      <c r="AM49" s="95"/>
      <c r="AN49" s="97" t="s">
        <v>58</v>
      </c>
      <c r="AO49" s="95"/>
      <c r="AP49" s="95"/>
      <c r="AQ49" s="99" t="s">
        <v>59</v>
      </c>
      <c r="AR49" s="70"/>
      <c r="AS49" s="100" t="s">
        <v>60</v>
      </c>
      <c r="AT49" s="101" t="s">
        <v>61</v>
      </c>
      <c r="AU49" s="101" t="s">
        <v>62</v>
      </c>
      <c r="AV49" s="101" t="s">
        <v>63</v>
      </c>
      <c r="AW49" s="101" t="s">
        <v>64</v>
      </c>
      <c r="AX49" s="101" t="s">
        <v>65</v>
      </c>
      <c r="AY49" s="101" t="s">
        <v>66</v>
      </c>
      <c r="AZ49" s="101" t="s">
        <v>67</v>
      </c>
      <c r="BA49" s="101" t="s">
        <v>68</v>
      </c>
      <c r="BB49" s="101" t="s">
        <v>69</v>
      </c>
      <c r="BC49" s="101" t="s">
        <v>70</v>
      </c>
      <c r="BD49" s="102" t="s">
        <v>71</v>
      </c>
    </row>
    <row r="50"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4" customFormat="1" ht="32.4" customHeight="1">
      <c r="B51" s="77"/>
      <c r="C51" s="106" t="s">
        <v>72</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ROUND(AG52,2)</f>
        <v>0</v>
      </c>
      <c r="AH51" s="108"/>
      <c r="AI51" s="108"/>
      <c r="AJ51" s="108"/>
      <c r="AK51" s="108"/>
      <c r="AL51" s="108"/>
      <c r="AM51" s="108"/>
      <c r="AN51" s="109">
        <f>SUM(AG51,AT51)</f>
        <v>0</v>
      </c>
      <c r="AO51" s="109"/>
      <c r="AP51" s="109"/>
      <c r="AQ51" s="110" t="s">
        <v>30</v>
      </c>
      <c r="AR51" s="81"/>
      <c r="AS51" s="111">
        <f>ROUND(AS52,2)</f>
        <v>0</v>
      </c>
      <c r="AT51" s="112">
        <f>ROUND(SUM(AV51:AW51),2)</f>
        <v>0</v>
      </c>
      <c r="AU51" s="113">
        <f>ROUND(AU52,5)</f>
        <v>0</v>
      </c>
      <c r="AV51" s="112">
        <f>ROUND(AZ51*L26,2)</f>
        <v>0</v>
      </c>
      <c r="AW51" s="112">
        <f>ROUND(BA51*L27,2)</f>
        <v>0</v>
      </c>
      <c r="AX51" s="112">
        <f>ROUND(BB51*L26,2)</f>
        <v>0</v>
      </c>
      <c r="AY51" s="112">
        <f>ROUND(BC51*L27,2)</f>
        <v>0</v>
      </c>
      <c r="AZ51" s="112">
        <f>ROUND(AZ52,2)</f>
        <v>0</v>
      </c>
      <c r="BA51" s="112">
        <f>ROUND(BA52,2)</f>
        <v>0</v>
      </c>
      <c r="BB51" s="112">
        <f>ROUND(BB52,2)</f>
        <v>0</v>
      </c>
      <c r="BC51" s="112">
        <f>ROUND(BC52,2)</f>
        <v>0</v>
      </c>
      <c r="BD51" s="114">
        <f>ROUND(BD52,2)</f>
        <v>0</v>
      </c>
      <c r="BS51" s="115" t="s">
        <v>73</v>
      </c>
      <c r="BT51" s="115" t="s">
        <v>74</v>
      </c>
      <c r="BU51" s="116" t="s">
        <v>75</v>
      </c>
      <c r="BV51" s="115" t="s">
        <v>76</v>
      </c>
      <c r="BW51" s="115" t="s">
        <v>7</v>
      </c>
      <c r="BX51" s="115" t="s">
        <v>77</v>
      </c>
      <c r="CL51" s="115" t="s">
        <v>21</v>
      </c>
    </row>
    <row r="52" s="5" customFormat="1" ht="16.5" customHeight="1">
      <c r="A52" s="117" t="s">
        <v>78</v>
      </c>
      <c r="B52" s="118"/>
      <c r="C52" s="119"/>
      <c r="D52" s="120" t="s">
        <v>79</v>
      </c>
      <c r="E52" s="120"/>
      <c r="F52" s="120"/>
      <c r="G52" s="120"/>
      <c r="H52" s="120"/>
      <c r="I52" s="121"/>
      <c r="J52" s="120" t="s">
        <v>80</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'SO 101 - Komunikace a zpe...'!J27</f>
        <v>0</v>
      </c>
      <c r="AH52" s="121"/>
      <c r="AI52" s="121"/>
      <c r="AJ52" s="121"/>
      <c r="AK52" s="121"/>
      <c r="AL52" s="121"/>
      <c r="AM52" s="121"/>
      <c r="AN52" s="122">
        <f>SUM(AG52,AT52)</f>
        <v>0</v>
      </c>
      <c r="AO52" s="121"/>
      <c r="AP52" s="121"/>
      <c r="AQ52" s="123" t="s">
        <v>81</v>
      </c>
      <c r="AR52" s="124"/>
      <c r="AS52" s="125">
        <v>0</v>
      </c>
      <c r="AT52" s="126">
        <f>ROUND(SUM(AV52:AW52),2)</f>
        <v>0</v>
      </c>
      <c r="AU52" s="127">
        <f>'SO 101 - Komunikace a zpe...'!P92</f>
        <v>0</v>
      </c>
      <c r="AV52" s="126">
        <f>'SO 101 - Komunikace a zpe...'!J30</f>
        <v>0</v>
      </c>
      <c r="AW52" s="126">
        <f>'SO 101 - Komunikace a zpe...'!J31</f>
        <v>0</v>
      </c>
      <c r="AX52" s="126">
        <f>'SO 101 - Komunikace a zpe...'!J32</f>
        <v>0</v>
      </c>
      <c r="AY52" s="126">
        <f>'SO 101 - Komunikace a zpe...'!J33</f>
        <v>0</v>
      </c>
      <c r="AZ52" s="126">
        <f>'SO 101 - Komunikace a zpe...'!F30</f>
        <v>0</v>
      </c>
      <c r="BA52" s="126">
        <f>'SO 101 - Komunikace a zpe...'!F31</f>
        <v>0</v>
      </c>
      <c r="BB52" s="126">
        <f>'SO 101 - Komunikace a zpe...'!F32</f>
        <v>0</v>
      </c>
      <c r="BC52" s="126">
        <f>'SO 101 - Komunikace a zpe...'!F33</f>
        <v>0</v>
      </c>
      <c r="BD52" s="128">
        <f>'SO 101 - Komunikace a zpe...'!F34</f>
        <v>0</v>
      </c>
      <c r="BT52" s="129" t="s">
        <v>82</v>
      </c>
      <c r="BV52" s="129" t="s">
        <v>76</v>
      </c>
      <c r="BW52" s="129" t="s">
        <v>83</v>
      </c>
      <c r="BX52" s="129" t="s">
        <v>7</v>
      </c>
      <c r="CL52" s="129" t="s">
        <v>21</v>
      </c>
      <c r="CM52" s="129" t="s">
        <v>84</v>
      </c>
    </row>
    <row r="53" s="1" customFormat="1" ht="30" customHeight="1">
      <c r="B53" s="44"/>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0"/>
    </row>
    <row r="54" s="1" customFormat="1" ht="6.96" customHeight="1">
      <c r="B54" s="6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70"/>
    </row>
  </sheetData>
  <sheetProtection sheet="1" formatColumns="0" formatRows="0" objects="1" scenarios="1" spinCount="100000" saltValue="A+gSMFls8m/UhDFl9LnJ4BkRoX2eMEZiftS5JB5FrSiyUmm8ByLX1a4O6R8BxclZjrmx605LyWCMhdp1KWaevQ==" hashValue="ZwERJLKy5sw5GYDx9BiWTKwYBI+fCEphQDgSQXwwNRDs6qK3dpfOaJnAuXQHNUWuOEHqe8rye0AHv5cut3MDzw=="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SO 101 - Komunikace a zpe...'!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0"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1"/>
      <c r="C1" s="131"/>
      <c r="D1" s="132" t="s">
        <v>1</v>
      </c>
      <c r="E1" s="131"/>
      <c r="F1" s="133" t="s">
        <v>85</v>
      </c>
      <c r="G1" s="133" t="s">
        <v>86</v>
      </c>
      <c r="H1" s="133"/>
      <c r="I1" s="134"/>
      <c r="J1" s="133" t="s">
        <v>87</v>
      </c>
      <c r="K1" s="132" t="s">
        <v>88</v>
      </c>
      <c r="L1" s="133" t="s">
        <v>89</v>
      </c>
      <c r="M1" s="133"/>
      <c r="N1" s="133"/>
      <c r="O1" s="133"/>
      <c r="P1" s="133"/>
      <c r="Q1" s="133"/>
      <c r="R1" s="133"/>
      <c r="S1" s="133"/>
      <c r="T1" s="13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83</v>
      </c>
    </row>
    <row r="3" ht="6.96" customHeight="1">
      <c r="B3" s="23"/>
      <c r="C3" s="24"/>
      <c r="D3" s="24"/>
      <c r="E3" s="24"/>
      <c r="F3" s="24"/>
      <c r="G3" s="24"/>
      <c r="H3" s="24"/>
      <c r="I3" s="135"/>
      <c r="J3" s="24"/>
      <c r="K3" s="25"/>
      <c r="AT3" s="22" t="s">
        <v>84</v>
      </c>
    </row>
    <row r="4" ht="36.96" customHeight="1">
      <c r="B4" s="26"/>
      <c r="C4" s="27"/>
      <c r="D4" s="28" t="s">
        <v>90</v>
      </c>
      <c r="E4" s="27"/>
      <c r="F4" s="27"/>
      <c r="G4" s="27"/>
      <c r="H4" s="27"/>
      <c r="I4" s="136"/>
      <c r="J4" s="27"/>
      <c r="K4" s="29"/>
      <c r="M4" s="30" t="s">
        <v>12</v>
      </c>
      <c r="AT4" s="22" t="s">
        <v>6</v>
      </c>
    </row>
    <row r="5" ht="6.96" customHeight="1">
      <c r="B5" s="26"/>
      <c r="C5" s="27"/>
      <c r="D5" s="27"/>
      <c r="E5" s="27"/>
      <c r="F5" s="27"/>
      <c r="G5" s="27"/>
      <c r="H5" s="27"/>
      <c r="I5" s="136"/>
      <c r="J5" s="27"/>
      <c r="K5" s="29"/>
    </row>
    <row r="6">
      <c r="B6" s="26"/>
      <c r="C6" s="27"/>
      <c r="D6" s="38" t="s">
        <v>18</v>
      </c>
      <c r="E6" s="27"/>
      <c r="F6" s="27"/>
      <c r="G6" s="27"/>
      <c r="H6" s="27"/>
      <c r="I6" s="136"/>
      <c r="J6" s="27"/>
      <c r="K6" s="29"/>
    </row>
    <row r="7" ht="16.5" customHeight="1">
      <c r="B7" s="26"/>
      <c r="C7" s="27"/>
      <c r="D7" s="27"/>
      <c r="E7" s="137" t="str">
        <f>'Rekapitulace stavby'!K6</f>
        <v>Vysoká Libeň - rekonstrukce autobusové zastávky</v>
      </c>
      <c r="F7" s="38"/>
      <c r="G7" s="38"/>
      <c r="H7" s="38"/>
      <c r="I7" s="136"/>
      <c r="J7" s="27"/>
      <c r="K7" s="29"/>
    </row>
    <row r="8" s="1" customFormat="1">
      <c r="B8" s="44"/>
      <c r="C8" s="45"/>
      <c r="D8" s="38" t="s">
        <v>91</v>
      </c>
      <c r="E8" s="45"/>
      <c r="F8" s="45"/>
      <c r="G8" s="45"/>
      <c r="H8" s="45"/>
      <c r="I8" s="138"/>
      <c r="J8" s="45"/>
      <c r="K8" s="49"/>
    </row>
    <row r="9" s="1" customFormat="1" ht="36.96" customHeight="1">
      <c r="B9" s="44"/>
      <c r="C9" s="45"/>
      <c r="D9" s="45"/>
      <c r="E9" s="139" t="s">
        <v>92</v>
      </c>
      <c r="F9" s="45"/>
      <c r="G9" s="45"/>
      <c r="H9" s="45"/>
      <c r="I9" s="138"/>
      <c r="J9" s="45"/>
      <c r="K9" s="49"/>
    </row>
    <row r="10" s="1" customFormat="1">
      <c r="B10" s="44"/>
      <c r="C10" s="45"/>
      <c r="D10" s="45"/>
      <c r="E10" s="45"/>
      <c r="F10" s="45"/>
      <c r="G10" s="45"/>
      <c r="H10" s="45"/>
      <c r="I10" s="138"/>
      <c r="J10" s="45"/>
      <c r="K10" s="49"/>
    </row>
    <row r="11" s="1" customFormat="1" ht="14.4" customHeight="1">
      <c r="B11" s="44"/>
      <c r="C11" s="45"/>
      <c r="D11" s="38" t="s">
        <v>20</v>
      </c>
      <c r="E11" s="45"/>
      <c r="F11" s="33" t="s">
        <v>21</v>
      </c>
      <c r="G11" s="45"/>
      <c r="H11" s="45"/>
      <c r="I11" s="140" t="s">
        <v>22</v>
      </c>
      <c r="J11" s="33" t="s">
        <v>23</v>
      </c>
      <c r="K11" s="49"/>
    </row>
    <row r="12" s="1" customFormat="1" ht="14.4" customHeight="1">
      <c r="B12" s="44"/>
      <c r="C12" s="45"/>
      <c r="D12" s="38" t="s">
        <v>24</v>
      </c>
      <c r="E12" s="45"/>
      <c r="F12" s="33" t="s">
        <v>25</v>
      </c>
      <c r="G12" s="45"/>
      <c r="H12" s="45"/>
      <c r="I12" s="140" t="s">
        <v>26</v>
      </c>
      <c r="J12" s="141" t="str">
        <f>'Rekapitulace stavby'!AN8</f>
        <v>10. 12. 2018</v>
      </c>
      <c r="K12" s="49"/>
    </row>
    <row r="13" s="1" customFormat="1" ht="10.8" customHeight="1">
      <c r="B13" s="44"/>
      <c r="C13" s="45"/>
      <c r="D13" s="45"/>
      <c r="E13" s="45"/>
      <c r="F13" s="45"/>
      <c r="G13" s="45"/>
      <c r="H13" s="45"/>
      <c r="I13" s="138"/>
      <c r="J13" s="45"/>
      <c r="K13" s="49"/>
    </row>
    <row r="14" s="1" customFormat="1" ht="14.4" customHeight="1">
      <c r="B14" s="44"/>
      <c r="C14" s="45"/>
      <c r="D14" s="38" t="s">
        <v>28</v>
      </c>
      <c r="E14" s="45"/>
      <c r="F14" s="45"/>
      <c r="G14" s="45"/>
      <c r="H14" s="45"/>
      <c r="I14" s="140" t="s">
        <v>29</v>
      </c>
      <c r="J14" s="33" t="str">
        <f>IF('Rekapitulace stavby'!AN10="","",'Rekapitulace stavby'!AN10)</f>
        <v/>
      </c>
      <c r="K14" s="49"/>
    </row>
    <row r="15" s="1" customFormat="1" ht="18" customHeight="1">
      <c r="B15" s="44"/>
      <c r="C15" s="45"/>
      <c r="D15" s="45"/>
      <c r="E15" s="33" t="str">
        <f>IF('Rekapitulace stavby'!E11="","",'Rekapitulace stavby'!E11)</f>
        <v xml:space="preserve"> </v>
      </c>
      <c r="F15" s="45"/>
      <c r="G15" s="45"/>
      <c r="H15" s="45"/>
      <c r="I15" s="140" t="s">
        <v>32</v>
      </c>
      <c r="J15" s="33" t="str">
        <f>IF('Rekapitulace stavby'!AN11="","",'Rekapitulace stavby'!AN11)</f>
        <v/>
      </c>
      <c r="K15" s="49"/>
    </row>
    <row r="16" s="1" customFormat="1" ht="6.96" customHeight="1">
      <c r="B16" s="44"/>
      <c r="C16" s="45"/>
      <c r="D16" s="45"/>
      <c r="E16" s="45"/>
      <c r="F16" s="45"/>
      <c r="G16" s="45"/>
      <c r="H16" s="45"/>
      <c r="I16" s="138"/>
      <c r="J16" s="45"/>
      <c r="K16" s="49"/>
    </row>
    <row r="17" s="1" customFormat="1" ht="14.4" customHeight="1">
      <c r="B17" s="44"/>
      <c r="C17" s="45"/>
      <c r="D17" s="38" t="s">
        <v>33</v>
      </c>
      <c r="E17" s="45"/>
      <c r="F17" s="45"/>
      <c r="G17" s="45"/>
      <c r="H17" s="45"/>
      <c r="I17" s="140" t="s">
        <v>29</v>
      </c>
      <c r="J17" s="33" t="str">
        <f>IF('Rekapitulace stavby'!AN13="Vyplň údaj","",IF('Rekapitulace stavby'!AN13="","",'Rekapitulace stavby'!AN13))</f>
        <v/>
      </c>
      <c r="K17" s="49"/>
    </row>
    <row r="18" s="1" customFormat="1" ht="18" customHeight="1">
      <c r="B18" s="44"/>
      <c r="C18" s="45"/>
      <c r="D18" s="45"/>
      <c r="E18" s="33" t="str">
        <f>IF('Rekapitulace stavby'!E14="Vyplň údaj","",IF('Rekapitulace stavby'!E14="","",'Rekapitulace stavby'!E14))</f>
        <v/>
      </c>
      <c r="F18" s="45"/>
      <c r="G18" s="45"/>
      <c r="H18" s="45"/>
      <c r="I18" s="140" t="s">
        <v>32</v>
      </c>
      <c r="J18" s="33" t="str">
        <f>IF('Rekapitulace stavby'!AN14="Vyplň údaj","",IF('Rekapitulace stavby'!AN14="","",'Rekapitulace stavby'!AN14))</f>
        <v/>
      </c>
      <c r="K18" s="49"/>
    </row>
    <row r="19" s="1" customFormat="1" ht="6.96" customHeight="1">
      <c r="B19" s="44"/>
      <c r="C19" s="45"/>
      <c r="D19" s="45"/>
      <c r="E19" s="45"/>
      <c r="F19" s="45"/>
      <c r="G19" s="45"/>
      <c r="H19" s="45"/>
      <c r="I19" s="138"/>
      <c r="J19" s="45"/>
      <c r="K19" s="49"/>
    </row>
    <row r="20" s="1" customFormat="1" ht="14.4" customHeight="1">
      <c r="B20" s="44"/>
      <c r="C20" s="45"/>
      <c r="D20" s="38" t="s">
        <v>35</v>
      </c>
      <c r="E20" s="45"/>
      <c r="F20" s="45"/>
      <c r="G20" s="45"/>
      <c r="H20" s="45"/>
      <c r="I20" s="140" t="s">
        <v>29</v>
      </c>
      <c r="J20" s="33" t="s">
        <v>30</v>
      </c>
      <c r="K20" s="49"/>
    </row>
    <row r="21" s="1" customFormat="1" ht="18" customHeight="1">
      <c r="B21" s="44"/>
      <c r="C21" s="45"/>
      <c r="D21" s="45"/>
      <c r="E21" s="33" t="s">
        <v>36</v>
      </c>
      <c r="F21" s="45"/>
      <c r="G21" s="45"/>
      <c r="H21" s="45"/>
      <c r="I21" s="140" t="s">
        <v>32</v>
      </c>
      <c r="J21" s="33" t="s">
        <v>30</v>
      </c>
      <c r="K21" s="49"/>
    </row>
    <row r="22" s="1" customFormat="1" ht="6.96" customHeight="1">
      <c r="B22" s="44"/>
      <c r="C22" s="45"/>
      <c r="D22" s="45"/>
      <c r="E22" s="45"/>
      <c r="F22" s="45"/>
      <c r="G22" s="45"/>
      <c r="H22" s="45"/>
      <c r="I22" s="138"/>
      <c r="J22" s="45"/>
      <c r="K22" s="49"/>
    </row>
    <row r="23" s="1" customFormat="1" ht="14.4" customHeight="1">
      <c r="B23" s="44"/>
      <c r="C23" s="45"/>
      <c r="D23" s="38" t="s">
        <v>38</v>
      </c>
      <c r="E23" s="45"/>
      <c r="F23" s="45"/>
      <c r="G23" s="45"/>
      <c r="H23" s="45"/>
      <c r="I23" s="138"/>
      <c r="J23" s="45"/>
      <c r="K23" s="49"/>
    </row>
    <row r="24" s="6" customFormat="1" ht="16.5" customHeight="1">
      <c r="B24" s="142"/>
      <c r="C24" s="143"/>
      <c r="D24" s="143"/>
      <c r="E24" s="42" t="s">
        <v>30</v>
      </c>
      <c r="F24" s="42"/>
      <c r="G24" s="42"/>
      <c r="H24" s="42"/>
      <c r="I24" s="144"/>
      <c r="J24" s="143"/>
      <c r="K24" s="145"/>
    </row>
    <row r="25" s="1" customFormat="1" ht="6.96" customHeight="1">
      <c r="B25" s="44"/>
      <c r="C25" s="45"/>
      <c r="D25" s="45"/>
      <c r="E25" s="45"/>
      <c r="F25" s="45"/>
      <c r="G25" s="45"/>
      <c r="H25" s="45"/>
      <c r="I25" s="138"/>
      <c r="J25" s="45"/>
      <c r="K25" s="49"/>
    </row>
    <row r="26" s="1" customFormat="1" ht="6.96" customHeight="1">
      <c r="B26" s="44"/>
      <c r="C26" s="45"/>
      <c r="D26" s="104"/>
      <c r="E26" s="104"/>
      <c r="F26" s="104"/>
      <c r="G26" s="104"/>
      <c r="H26" s="104"/>
      <c r="I26" s="146"/>
      <c r="J26" s="104"/>
      <c r="K26" s="147"/>
    </row>
    <row r="27" s="1" customFormat="1" ht="25.44" customHeight="1">
      <c r="B27" s="44"/>
      <c r="C27" s="45"/>
      <c r="D27" s="148" t="s">
        <v>40</v>
      </c>
      <c r="E27" s="45"/>
      <c r="F27" s="45"/>
      <c r="G27" s="45"/>
      <c r="H27" s="45"/>
      <c r="I27" s="138"/>
      <c r="J27" s="149">
        <f>ROUND(J92,2)</f>
        <v>0</v>
      </c>
      <c r="K27" s="49"/>
    </row>
    <row r="28" s="1" customFormat="1" ht="6.96" customHeight="1">
      <c r="B28" s="44"/>
      <c r="C28" s="45"/>
      <c r="D28" s="104"/>
      <c r="E28" s="104"/>
      <c r="F28" s="104"/>
      <c r="G28" s="104"/>
      <c r="H28" s="104"/>
      <c r="I28" s="146"/>
      <c r="J28" s="104"/>
      <c r="K28" s="147"/>
    </row>
    <row r="29" s="1" customFormat="1" ht="14.4" customHeight="1">
      <c r="B29" s="44"/>
      <c r="C29" s="45"/>
      <c r="D29" s="45"/>
      <c r="E29" s="45"/>
      <c r="F29" s="50" t="s">
        <v>42</v>
      </c>
      <c r="G29" s="45"/>
      <c r="H29" s="45"/>
      <c r="I29" s="150" t="s">
        <v>41</v>
      </c>
      <c r="J29" s="50" t="s">
        <v>43</v>
      </c>
      <c r="K29" s="49"/>
    </row>
    <row r="30" s="1" customFormat="1" ht="14.4" customHeight="1">
      <c r="B30" s="44"/>
      <c r="C30" s="45"/>
      <c r="D30" s="53" t="s">
        <v>44</v>
      </c>
      <c r="E30" s="53" t="s">
        <v>45</v>
      </c>
      <c r="F30" s="151">
        <f>ROUND(SUM(BE92:BE319), 2)</f>
        <v>0</v>
      </c>
      <c r="G30" s="45"/>
      <c r="H30" s="45"/>
      <c r="I30" s="152">
        <v>0.20999999999999999</v>
      </c>
      <c r="J30" s="151">
        <f>ROUND(ROUND((SUM(BE92:BE319)), 2)*I30, 2)</f>
        <v>0</v>
      </c>
      <c r="K30" s="49"/>
    </row>
    <row r="31" s="1" customFormat="1" ht="14.4" customHeight="1">
      <c r="B31" s="44"/>
      <c r="C31" s="45"/>
      <c r="D31" s="45"/>
      <c r="E31" s="53" t="s">
        <v>46</v>
      </c>
      <c r="F31" s="151">
        <f>ROUND(SUM(BF92:BF319), 2)</f>
        <v>0</v>
      </c>
      <c r="G31" s="45"/>
      <c r="H31" s="45"/>
      <c r="I31" s="152">
        <v>0.14999999999999999</v>
      </c>
      <c r="J31" s="151">
        <f>ROUND(ROUND((SUM(BF92:BF319)), 2)*I31, 2)</f>
        <v>0</v>
      </c>
      <c r="K31" s="49"/>
    </row>
    <row r="32" hidden="1" s="1" customFormat="1" ht="14.4" customHeight="1">
      <c r="B32" s="44"/>
      <c r="C32" s="45"/>
      <c r="D32" s="45"/>
      <c r="E32" s="53" t="s">
        <v>47</v>
      </c>
      <c r="F32" s="151">
        <f>ROUND(SUM(BG92:BG319), 2)</f>
        <v>0</v>
      </c>
      <c r="G32" s="45"/>
      <c r="H32" s="45"/>
      <c r="I32" s="152">
        <v>0.20999999999999999</v>
      </c>
      <c r="J32" s="151">
        <v>0</v>
      </c>
      <c r="K32" s="49"/>
    </row>
    <row r="33" hidden="1" s="1" customFormat="1" ht="14.4" customHeight="1">
      <c r="B33" s="44"/>
      <c r="C33" s="45"/>
      <c r="D33" s="45"/>
      <c r="E33" s="53" t="s">
        <v>48</v>
      </c>
      <c r="F33" s="151">
        <f>ROUND(SUM(BH92:BH319), 2)</f>
        <v>0</v>
      </c>
      <c r="G33" s="45"/>
      <c r="H33" s="45"/>
      <c r="I33" s="152">
        <v>0.14999999999999999</v>
      </c>
      <c r="J33" s="151">
        <v>0</v>
      </c>
      <c r="K33" s="49"/>
    </row>
    <row r="34" hidden="1" s="1" customFormat="1" ht="14.4" customHeight="1">
      <c r="B34" s="44"/>
      <c r="C34" s="45"/>
      <c r="D34" s="45"/>
      <c r="E34" s="53" t="s">
        <v>49</v>
      </c>
      <c r="F34" s="151">
        <f>ROUND(SUM(BI92:BI319), 2)</f>
        <v>0</v>
      </c>
      <c r="G34" s="45"/>
      <c r="H34" s="45"/>
      <c r="I34" s="152">
        <v>0</v>
      </c>
      <c r="J34" s="151">
        <v>0</v>
      </c>
      <c r="K34" s="49"/>
    </row>
    <row r="35" s="1" customFormat="1" ht="6.96" customHeight="1">
      <c r="B35" s="44"/>
      <c r="C35" s="45"/>
      <c r="D35" s="45"/>
      <c r="E35" s="45"/>
      <c r="F35" s="45"/>
      <c r="G35" s="45"/>
      <c r="H35" s="45"/>
      <c r="I35" s="138"/>
      <c r="J35" s="45"/>
      <c r="K35" s="49"/>
    </row>
    <row r="36" s="1" customFormat="1" ht="25.44" customHeight="1">
      <c r="B36" s="44"/>
      <c r="C36" s="153"/>
      <c r="D36" s="154" t="s">
        <v>50</v>
      </c>
      <c r="E36" s="96"/>
      <c r="F36" s="96"/>
      <c r="G36" s="155" t="s">
        <v>51</v>
      </c>
      <c r="H36" s="156" t="s">
        <v>52</v>
      </c>
      <c r="I36" s="157"/>
      <c r="J36" s="158">
        <f>SUM(J27:J34)</f>
        <v>0</v>
      </c>
      <c r="K36" s="159"/>
    </row>
    <row r="37" s="1" customFormat="1" ht="14.4" customHeight="1">
      <c r="B37" s="65"/>
      <c r="C37" s="66"/>
      <c r="D37" s="66"/>
      <c r="E37" s="66"/>
      <c r="F37" s="66"/>
      <c r="G37" s="66"/>
      <c r="H37" s="66"/>
      <c r="I37" s="160"/>
      <c r="J37" s="66"/>
      <c r="K37" s="67"/>
    </row>
    <row r="41" s="1" customFormat="1" ht="6.96" customHeight="1">
      <c r="B41" s="161"/>
      <c r="C41" s="162"/>
      <c r="D41" s="162"/>
      <c r="E41" s="162"/>
      <c r="F41" s="162"/>
      <c r="G41" s="162"/>
      <c r="H41" s="162"/>
      <c r="I41" s="163"/>
      <c r="J41" s="162"/>
      <c r="K41" s="164"/>
    </row>
    <row r="42" s="1" customFormat="1" ht="36.96" customHeight="1">
      <c r="B42" s="44"/>
      <c r="C42" s="28" t="s">
        <v>93</v>
      </c>
      <c r="D42" s="45"/>
      <c r="E42" s="45"/>
      <c r="F42" s="45"/>
      <c r="G42" s="45"/>
      <c r="H42" s="45"/>
      <c r="I42" s="138"/>
      <c r="J42" s="45"/>
      <c r="K42" s="49"/>
    </row>
    <row r="43" s="1" customFormat="1" ht="6.96" customHeight="1">
      <c r="B43" s="44"/>
      <c r="C43" s="45"/>
      <c r="D43" s="45"/>
      <c r="E43" s="45"/>
      <c r="F43" s="45"/>
      <c r="G43" s="45"/>
      <c r="H43" s="45"/>
      <c r="I43" s="138"/>
      <c r="J43" s="45"/>
      <c r="K43" s="49"/>
    </row>
    <row r="44" s="1" customFormat="1" ht="14.4" customHeight="1">
      <c r="B44" s="44"/>
      <c r="C44" s="38" t="s">
        <v>18</v>
      </c>
      <c r="D44" s="45"/>
      <c r="E44" s="45"/>
      <c r="F44" s="45"/>
      <c r="G44" s="45"/>
      <c r="H44" s="45"/>
      <c r="I44" s="138"/>
      <c r="J44" s="45"/>
      <c r="K44" s="49"/>
    </row>
    <row r="45" s="1" customFormat="1" ht="16.5" customHeight="1">
      <c r="B45" s="44"/>
      <c r="C45" s="45"/>
      <c r="D45" s="45"/>
      <c r="E45" s="137" t="str">
        <f>E7</f>
        <v>Vysoká Libeň - rekonstrukce autobusové zastávky</v>
      </c>
      <c r="F45" s="38"/>
      <c r="G45" s="38"/>
      <c r="H45" s="38"/>
      <c r="I45" s="138"/>
      <c r="J45" s="45"/>
      <c r="K45" s="49"/>
    </row>
    <row r="46" s="1" customFormat="1" ht="14.4" customHeight="1">
      <c r="B46" s="44"/>
      <c r="C46" s="38" t="s">
        <v>91</v>
      </c>
      <c r="D46" s="45"/>
      <c r="E46" s="45"/>
      <c r="F46" s="45"/>
      <c r="G46" s="45"/>
      <c r="H46" s="45"/>
      <c r="I46" s="138"/>
      <c r="J46" s="45"/>
      <c r="K46" s="49"/>
    </row>
    <row r="47" s="1" customFormat="1" ht="17.25" customHeight="1">
      <c r="B47" s="44"/>
      <c r="C47" s="45"/>
      <c r="D47" s="45"/>
      <c r="E47" s="139" t="str">
        <f>E9</f>
        <v>SO 101 - Komunikace a zpevněné plochy</v>
      </c>
      <c r="F47" s="45"/>
      <c r="G47" s="45"/>
      <c r="H47" s="45"/>
      <c r="I47" s="138"/>
      <c r="J47" s="45"/>
      <c r="K47" s="49"/>
    </row>
    <row r="48" s="1" customFormat="1" ht="6.96" customHeight="1">
      <c r="B48" s="44"/>
      <c r="C48" s="45"/>
      <c r="D48" s="45"/>
      <c r="E48" s="45"/>
      <c r="F48" s="45"/>
      <c r="G48" s="45"/>
      <c r="H48" s="45"/>
      <c r="I48" s="138"/>
      <c r="J48" s="45"/>
      <c r="K48" s="49"/>
    </row>
    <row r="49" s="1" customFormat="1" ht="18" customHeight="1">
      <c r="B49" s="44"/>
      <c r="C49" s="38" t="s">
        <v>24</v>
      </c>
      <c r="D49" s="45"/>
      <c r="E49" s="45"/>
      <c r="F49" s="33" t="str">
        <f>F12</f>
        <v>Mělnické Vtelno</v>
      </c>
      <c r="G49" s="45"/>
      <c r="H49" s="45"/>
      <c r="I49" s="140" t="s">
        <v>26</v>
      </c>
      <c r="J49" s="141" t="str">
        <f>IF(J12="","",J12)</f>
        <v>10. 12. 2018</v>
      </c>
      <c r="K49" s="49"/>
    </row>
    <row r="50" s="1" customFormat="1" ht="6.96" customHeight="1">
      <c r="B50" s="44"/>
      <c r="C50" s="45"/>
      <c r="D50" s="45"/>
      <c r="E50" s="45"/>
      <c r="F50" s="45"/>
      <c r="G50" s="45"/>
      <c r="H50" s="45"/>
      <c r="I50" s="138"/>
      <c r="J50" s="45"/>
      <c r="K50" s="49"/>
    </row>
    <row r="51" s="1" customFormat="1">
      <c r="B51" s="44"/>
      <c r="C51" s="38" t="s">
        <v>28</v>
      </c>
      <c r="D51" s="45"/>
      <c r="E51" s="45"/>
      <c r="F51" s="33" t="str">
        <f>E15</f>
        <v xml:space="preserve"> </v>
      </c>
      <c r="G51" s="45"/>
      <c r="H51" s="45"/>
      <c r="I51" s="140" t="s">
        <v>35</v>
      </c>
      <c r="J51" s="42" t="str">
        <f>E21</f>
        <v>Ing. Vít Duda</v>
      </c>
      <c r="K51" s="49"/>
    </row>
    <row r="52" s="1" customFormat="1" ht="14.4" customHeight="1">
      <c r="B52" s="44"/>
      <c r="C52" s="38" t="s">
        <v>33</v>
      </c>
      <c r="D52" s="45"/>
      <c r="E52" s="45"/>
      <c r="F52" s="33" t="str">
        <f>IF(E18="","",E18)</f>
        <v/>
      </c>
      <c r="G52" s="45"/>
      <c r="H52" s="45"/>
      <c r="I52" s="138"/>
      <c r="J52" s="165"/>
      <c r="K52" s="49"/>
    </row>
    <row r="53" s="1" customFormat="1" ht="10.32" customHeight="1">
      <c r="B53" s="44"/>
      <c r="C53" s="45"/>
      <c r="D53" s="45"/>
      <c r="E53" s="45"/>
      <c r="F53" s="45"/>
      <c r="G53" s="45"/>
      <c r="H53" s="45"/>
      <c r="I53" s="138"/>
      <c r="J53" s="45"/>
      <c r="K53" s="49"/>
    </row>
    <row r="54" s="1" customFormat="1" ht="29.28" customHeight="1">
      <c r="B54" s="44"/>
      <c r="C54" s="166" t="s">
        <v>94</v>
      </c>
      <c r="D54" s="153"/>
      <c r="E54" s="153"/>
      <c r="F54" s="153"/>
      <c r="G54" s="153"/>
      <c r="H54" s="153"/>
      <c r="I54" s="167"/>
      <c r="J54" s="168" t="s">
        <v>95</v>
      </c>
      <c r="K54" s="169"/>
    </row>
    <row r="55" s="1" customFormat="1" ht="10.32" customHeight="1">
      <c r="B55" s="44"/>
      <c r="C55" s="45"/>
      <c r="D55" s="45"/>
      <c r="E55" s="45"/>
      <c r="F55" s="45"/>
      <c r="G55" s="45"/>
      <c r="H55" s="45"/>
      <c r="I55" s="138"/>
      <c r="J55" s="45"/>
      <c r="K55" s="49"/>
    </row>
    <row r="56" s="1" customFormat="1" ht="29.28" customHeight="1">
      <c r="B56" s="44"/>
      <c r="C56" s="170" t="s">
        <v>96</v>
      </c>
      <c r="D56" s="45"/>
      <c r="E56" s="45"/>
      <c r="F56" s="45"/>
      <c r="G56" s="45"/>
      <c r="H56" s="45"/>
      <c r="I56" s="138"/>
      <c r="J56" s="149">
        <f>J92</f>
        <v>0</v>
      </c>
      <c r="K56" s="49"/>
      <c r="AU56" s="22" t="s">
        <v>97</v>
      </c>
    </row>
    <row r="57" s="7" customFormat="1" ht="24.96" customHeight="1">
      <c r="B57" s="171"/>
      <c r="C57" s="172"/>
      <c r="D57" s="173" t="s">
        <v>98</v>
      </c>
      <c r="E57" s="174"/>
      <c r="F57" s="174"/>
      <c r="G57" s="174"/>
      <c r="H57" s="174"/>
      <c r="I57" s="175"/>
      <c r="J57" s="176">
        <f>J93</f>
        <v>0</v>
      </c>
      <c r="K57" s="177"/>
    </row>
    <row r="58" s="8" customFormat="1" ht="19.92" customHeight="1">
      <c r="B58" s="178"/>
      <c r="C58" s="179"/>
      <c r="D58" s="180" t="s">
        <v>99</v>
      </c>
      <c r="E58" s="181"/>
      <c r="F58" s="181"/>
      <c r="G58" s="181"/>
      <c r="H58" s="181"/>
      <c r="I58" s="182"/>
      <c r="J58" s="183">
        <f>J94</f>
        <v>0</v>
      </c>
      <c r="K58" s="184"/>
    </row>
    <row r="59" s="8" customFormat="1" ht="19.92" customHeight="1">
      <c r="B59" s="178"/>
      <c r="C59" s="179"/>
      <c r="D59" s="180" t="s">
        <v>100</v>
      </c>
      <c r="E59" s="181"/>
      <c r="F59" s="181"/>
      <c r="G59" s="181"/>
      <c r="H59" s="181"/>
      <c r="I59" s="182"/>
      <c r="J59" s="183">
        <f>J128</f>
        <v>0</v>
      </c>
      <c r="K59" s="184"/>
    </row>
    <row r="60" s="8" customFormat="1" ht="19.92" customHeight="1">
      <c r="B60" s="178"/>
      <c r="C60" s="179"/>
      <c r="D60" s="180" t="s">
        <v>101</v>
      </c>
      <c r="E60" s="181"/>
      <c r="F60" s="181"/>
      <c r="G60" s="181"/>
      <c r="H60" s="181"/>
      <c r="I60" s="182"/>
      <c r="J60" s="183">
        <f>J134</f>
        <v>0</v>
      </c>
      <c r="K60" s="184"/>
    </row>
    <row r="61" s="8" customFormat="1" ht="19.92" customHeight="1">
      <c r="B61" s="178"/>
      <c r="C61" s="179"/>
      <c r="D61" s="180" t="s">
        <v>102</v>
      </c>
      <c r="E61" s="181"/>
      <c r="F61" s="181"/>
      <c r="G61" s="181"/>
      <c r="H61" s="181"/>
      <c r="I61" s="182"/>
      <c r="J61" s="183">
        <f>J143</f>
        <v>0</v>
      </c>
      <c r="K61" s="184"/>
    </row>
    <row r="62" s="8" customFormat="1" ht="19.92" customHeight="1">
      <c r="B62" s="178"/>
      <c r="C62" s="179"/>
      <c r="D62" s="180" t="s">
        <v>103</v>
      </c>
      <c r="E62" s="181"/>
      <c r="F62" s="181"/>
      <c r="G62" s="181"/>
      <c r="H62" s="181"/>
      <c r="I62" s="182"/>
      <c r="J62" s="183">
        <f>J170</f>
        <v>0</v>
      </c>
      <c r="K62" s="184"/>
    </row>
    <row r="63" s="8" customFormat="1" ht="19.92" customHeight="1">
      <c r="B63" s="178"/>
      <c r="C63" s="179"/>
      <c r="D63" s="180" t="s">
        <v>104</v>
      </c>
      <c r="E63" s="181"/>
      <c r="F63" s="181"/>
      <c r="G63" s="181"/>
      <c r="H63" s="181"/>
      <c r="I63" s="182"/>
      <c r="J63" s="183">
        <f>J175</f>
        <v>0</v>
      </c>
      <c r="K63" s="184"/>
    </row>
    <row r="64" s="8" customFormat="1" ht="14.88" customHeight="1">
      <c r="B64" s="178"/>
      <c r="C64" s="179"/>
      <c r="D64" s="180" t="s">
        <v>105</v>
      </c>
      <c r="E64" s="181"/>
      <c r="F64" s="181"/>
      <c r="G64" s="181"/>
      <c r="H64" s="181"/>
      <c r="I64" s="182"/>
      <c r="J64" s="183">
        <f>J247</f>
        <v>0</v>
      </c>
      <c r="K64" s="184"/>
    </row>
    <row r="65" s="8" customFormat="1" ht="19.92" customHeight="1">
      <c r="B65" s="178"/>
      <c r="C65" s="179"/>
      <c r="D65" s="180" t="s">
        <v>106</v>
      </c>
      <c r="E65" s="181"/>
      <c r="F65" s="181"/>
      <c r="G65" s="181"/>
      <c r="H65" s="181"/>
      <c r="I65" s="182"/>
      <c r="J65" s="183">
        <f>J276</f>
        <v>0</v>
      </c>
      <c r="K65" s="184"/>
    </row>
    <row r="66" s="8" customFormat="1" ht="19.92" customHeight="1">
      <c r="B66" s="178"/>
      <c r="C66" s="179"/>
      <c r="D66" s="180" t="s">
        <v>107</v>
      </c>
      <c r="E66" s="181"/>
      <c r="F66" s="181"/>
      <c r="G66" s="181"/>
      <c r="H66" s="181"/>
      <c r="I66" s="182"/>
      <c r="J66" s="183">
        <f>J293</f>
        <v>0</v>
      </c>
      <c r="K66" s="184"/>
    </row>
    <row r="67" s="7" customFormat="1" ht="24.96" customHeight="1">
      <c r="B67" s="171"/>
      <c r="C67" s="172"/>
      <c r="D67" s="173" t="s">
        <v>108</v>
      </c>
      <c r="E67" s="174"/>
      <c r="F67" s="174"/>
      <c r="G67" s="174"/>
      <c r="H67" s="174"/>
      <c r="I67" s="175"/>
      <c r="J67" s="176">
        <f>J296</f>
        <v>0</v>
      </c>
      <c r="K67" s="177"/>
    </row>
    <row r="68" s="8" customFormat="1" ht="19.92" customHeight="1">
      <c r="B68" s="178"/>
      <c r="C68" s="179"/>
      <c r="D68" s="180" t="s">
        <v>109</v>
      </c>
      <c r="E68" s="181"/>
      <c r="F68" s="181"/>
      <c r="G68" s="181"/>
      <c r="H68" s="181"/>
      <c r="I68" s="182"/>
      <c r="J68" s="183">
        <f>J297</f>
        <v>0</v>
      </c>
      <c r="K68" s="184"/>
    </row>
    <row r="69" s="7" customFormat="1" ht="24.96" customHeight="1">
      <c r="B69" s="171"/>
      <c r="C69" s="172"/>
      <c r="D69" s="173" t="s">
        <v>110</v>
      </c>
      <c r="E69" s="174"/>
      <c r="F69" s="174"/>
      <c r="G69" s="174"/>
      <c r="H69" s="174"/>
      <c r="I69" s="175"/>
      <c r="J69" s="176">
        <f>J303</f>
        <v>0</v>
      </c>
      <c r="K69" s="177"/>
    </row>
    <row r="70" s="8" customFormat="1" ht="19.92" customHeight="1">
      <c r="B70" s="178"/>
      <c r="C70" s="179"/>
      <c r="D70" s="180" t="s">
        <v>111</v>
      </c>
      <c r="E70" s="181"/>
      <c r="F70" s="181"/>
      <c r="G70" s="181"/>
      <c r="H70" s="181"/>
      <c r="I70" s="182"/>
      <c r="J70" s="183">
        <f>J304</f>
        <v>0</v>
      </c>
      <c r="K70" s="184"/>
    </row>
    <row r="71" s="8" customFormat="1" ht="19.92" customHeight="1">
      <c r="B71" s="178"/>
      <c r="C71" s="179"/>
      <c r="D71" s="180" t="s">
        <v>112</v>
      </c>
      <c r="E71" s="181"/>
      <c r="F71" s="181"/>
      <c r="G71" s="181"/>
      <c r="H71" s="181"/>
      <c r="I71" s="182"/>
      <c r="J71" s="183">
        <f>J311</f>
        <v>0</v>
      </c>
      <c r="K71" s="184"/>
    </row>
    <row r="72" s="8" customFormat="1" ht="19.92" customHeight="1">
      <c r="B72" s="178"/>
      <c r="C72" s="179"/>
      <c r="D72" s="180" t="s">
        <v>113</v>
      </c>
      <c r="E72" s="181"/>
      <c r="F72" s="181"/>
      <c r="G72" s="181"/>
      <c r="H72" s="181"/>
      <c r="I72" s="182"/>
      <c r="J72" s="183">
        <f>J316</f>
        <v>0</v>
      </c>
      <c r="K72" s="184"/>
    </row>
    <row r="73" s="1" customFormat="1" ht="21.84" customHeight="1">
      <c r="B73" s="44"/>
      <c r="C73" s="45"/>
      <c r="D73" s="45"/>
      <c r="E73" s="45"/>
      <c r="F73" s="45"/>
      <c r="G73" s="45"/>
      <c r="H73" s="45"/>
      <c r="I73" s="138"/>
      <c r="J73" s="45"/>
      <c r="K73" s="49"/>
    </row>
    <row r="74" s="1" customFormat="1" ht="6.96" customHeight="1">
      <c r="B74" s="65"/>
      <c r="C74" s="66"/>
      <c r="D74" s="66"/>
      <c r="E74" s="66"/>
      <c r="F74" s="66"/>
      <c r="G74" s="66"/>
      <c r="H74" s="66"/>
      <c r="I74" s="160"/>
      <c r="J74" s="66"/>
      <c r="K74" s="67"/>
    </row>
    <row r="78" s="1" customFormat="1" ht="6.96" customHeight="1">
      <c r="B78" s="68"/>
      <c r="C78" s="69"/>
      <c r="D78" s="69"/>
      <c r="E78" s="69"/>
      <c r="F78" s="69"/>
      <c r="G78" s="69"/>
      <c r="H78" s="69"/>
      <c r="I78" s="163"/>
      <c r="J78" s="69"/>
      <c r="K78" s="69"/>
      <c r="L78" s="70"/>
    </row>
    <row r="79" s="1" customFormat="1" ht="36.96" customHeight="1">
      <c r="B79" s="44"/>
      <c r="C79" s="71" t="s">
        <v>114</v>
      </c>
      <c r="D79" s="72"/>
      <c r="E79" s="72"/>
      <c r="F79" s="72"/>
      <c r="G79" s="72"/>
      <c r="H79" s="72"/>
      <c r="I79" s="185"/>
      <c r="J79" s="72"/>
      <c r="K79" s="72"/>
      <c r="L79" s="70"/>
    </row>
    <row r="80" s="1" customFormat="1" ht="6.96" customHeight="1">
      <c r="B80" s="44"/>
      <c r="C80" s="72"/>
      <c r="D80" s="72"/>
      <c r="E80" s="72"/>
      <c r="F80" s="72"/>
      <c r="G80" s="72"/>
      <c r="H80" s="72"/>
      <c r="I80" s="185"/>
      <c r="J80" s="72"/>
      <c r="K80" s="72"/>
      <c r="L80" s="70"/>
    </row>
    <row r="81" s="1" customFormat="1" ht="14.4" customHeight="1">
      <c r="B81" s="44"/>
      <c r="C81" s="74" t="s">
        <v>18</v>
      </c>
      <c r="D81" s="72"/>
      <c r="E81" s="72"/>
      <c r="F81" s="72"/>
      <c r="G81" s="72"/>
      <c r="H81" s="72"/>
      <c r="I81" s="185"/>
      <c r="J81" s="72"/>
      <c r="K81" s="72"/>
      <c r="L81" s="70"/>
    </row>
    <row r="82" s="1" customFormat="1" ht="16.5" customHeight="1">
      <c r="B82" s="44"/>
      <c r="C82" s="72"/>
      <c r="D82" s="72"/>
      <c r="E82" s="186" t="str">
        <f>E7</f>
        <v>Vysoká Libeň - rekonstrukce autobusové zastávky</v>
      </c>
      <c r="F82" s="74"/>
      <c r="G82" s="74"/>
      <c r="H82" s="74"/>
      <c r="I82" s="185"/>
      <c r="J82" s="72"/>
      <c r="K82" s="72"/>
      <c r="L82" s="70"/>
    </row>
    <row r="83" s="1" customFormat="1" ht="14.4" customHeight="1">
      <c r="B83" s="44"/>
      <c r="C83" s="74" t="s">
        <v>91</v>
      </c>
      <c r="D83" s="72"/>
      <c r="E83" s="72"/>
      <c r="F83" s="72"/>
      <c r="G83" s="72"/>
      <c r="H83" s="72"/>
      <c r="I83" s="185"/>
      <c r="J83" s="72"/>
      <c r="K83" s="72"/>
      <c r="L83" s="70"/>
    </row>
    <row r="84" s="1" customFormat="1" ht="17.25" customHeight="1">
      <c r="B84" s="44"/>
      <c r="C84" s="72"/>
      <c r="D84" s="72"/>
      <c r="E84" s="80" t="str">
        <f>E9</f>
        <v>SO 101 - Komunikace a zpevněné plochy</v>
      </c>
      <c r="F84" s="72"/>
      <c r="G84" s="72"/>
      <c r="H84" s="72"/>
      <c r="I84" s="185"/>
      <c r="J84" s="72"/>
      <c r="K84" s="72"/>
      <c r="L84" s="70"/>
    </row>
    <row r="85" s="1" customFormat="1" ht="6.96" customHeight="1">
      <c r="B85" s="44"/>
      <c r="C85" s="72"/>
      <c r="D85" s="72"/>
      <c r="E85" s="72"/>
      <c r="F85" s="72"/>
      <c r="G85" s="72"/>
      <c r="H85" s="72"/>
      <c r="I85" s="185"/>
      <c r="J85" s="72"/>
      <c r="K85" s="72"/>
      <c r="L85" s="70"/>
    </row>
    <row r="86" s="1" customFormat="1" ht="18" customHeight="1">
      <c r="B86" s="44"/>
      <c r="C86" s="74" t="s">
        <v>24</v>
      </c>
      <c r="D86" s="72"/>
      <c r="E86" s="72"/>
      <c r="F86" s="187" t="str">
        <f>F12</f>
        <v>Mělnické Vtelno</v>
      </c>
      <c r="G86" s="72"/>
      <c r="H86" s="72"/>
      <c r="I86" s="188" t="s">
        <v>26</v>
      </c>
      <c r="J86" s="83" t="str">
        <f>IF(J12="","",J12)</f>
        <v>10. 12. 2018</v>
      </c>
      <c r="K86" s="72"/>
      <c r="L86" s="70"/>
    </row>
    <row r="87" s="1" customFormat="1" ht="6.96" customHeight="1">
      <c r="B87" s="44"/>
      <c r="C87" s="72"/>
      <c r="D87" s="72"/>
      <c r="E87" s="72"/>
      <c r="F87" s="72"/>
      <c r="G87" s="72"/>
      <c r="H87" s="72"/>
      <c r="I87" s="185"/>
      <c r="J87" s="72"/>
      <c r="K87" s="72"/>
      <c r="L87" s="70"/>
    </row>
    <row r="88" s="1" customFormat="1">
      <c r="B88" s="44"/>
      <c r="C88" s="74" t="s">
        <v>28</v>
      </c>
      <c r="D88" s="72"/>
      <c r="E88" s="72"/>
      <c r="F88" s="187" t="str">
        <f>E15</f>
        <v xml:space="preserve"> </v>
      </c>
      <c r="G88" s="72"/>
      <c r="H88" s="72"/>
      <c r="I88" s="188" t="s">
        <v>35</v>
      </c>
      <c r="J88" s="187" t="str">
        <f>E21</f>
        <v>Ing. Vít Duda</v>
      </c>
      <c r="K88" s="72"/>
      <c r="L88" s="70"/>
    </row>
    <row r="89" s="1" customFormat="1" ht="14.4" customHeight="1">
      <c r="B89" s="44"/>
      <c r="C89" s="74" t="s">
        <v>33</v>
      </c>
      <c r="D89" s="72"/>
      <c r="E89" s="72"/>
      <c r="F89" s="187" t="str">
        <f>IF(E18="","",E18)</f>
        <v/>
      </c>
      <c r="G89" s="72"/>
      <c r="H89" s="72"/>
      <c r="I89" s="185"/>
      <c r="J89" s="72"/>
      <c r="K89" s="72"/>
      <c r="L89" s="70"/>
    </row>
    <row r="90" s="1" customFormat="1" ht="10.32" customHeight="1">
      <c r="B90" s="44"/>
      <c r="C90" s="72"/>
      <c r="D90" s="72"/>
      <c r="E90" s="72"/>
      <c r="F90" s="72"/>
      <c r="G90" s="72"/>
      <c r="H90" s="72"/>
      <c r="I90" s="185"/>
      <c r="J90" s="72"/>
      <c r="K90" s="72"/>
      <c r="L90" s="70"/>
    </row>
    <row r="91" s="9" customFormat="1" ht="29.28" customHeight="1">
      <c r="B91" s="189"/>
      <c r="C91" s="190" t="s">
        <v>115</v>
      </c>
      <c r="D91" s="191" t="s">
        <v>59</v>
      </c>
      <c r="E91" s="191" t="s">
        <v>55</v>
      </c>
      <c r="F91" s="191" t="s">
        <v>116</v>
      </c>
      <c r="G91" s="191" t="s">
        <v>117</v>
      </c>
      <c r="H91" s="191" t="s">
        <v>118</v>
      </c>
      <c r="I91" s="192" t="s">
        <v>119</v>
      </c>
      <c r="J91" s="191" t="s">
        <v>95</v>
      </c>
      <c r="K91" s="193" t="s">
        <v>120</v>
      </c>
      <c r="L91" s="194"/>
      <c r="M91" s="100" t="s">
        <v>121</v>
      </c>
      <c r="N91" s="101" t="s">
        <v>44</v>
      </c>
      <c r="O91" s="101" t="s">
        <v>122</v>
      </c>
      <c r="P91" s="101" t="s">
        <v>123</v>
      </c>
      <c r="Q91" s="101" t="s">
        <v>124</v>
      </c>
      <c r="R91" s="101" t="s">
        <v>125</v>
      </c>
      <c r="S91" s="101" t="s">
        <v>126</v>
      </c>
      <c r="T91" s="102" t="s">
        <v>127</v>
      </c>
    </row>
    <row r="92" s="1" customFormat="1" ht="29.28" customHeight="1">
      <c r="B92" s="44"/>
      <c r="C92" s="106" t="s">
        <v>96</v>
      </c>
      <c r="D92" s="72"/>
      <c r="E92" s="72"/>
      <c r="F92" s="72"/>
      <c r="G92" s="72"/>
      <c r="H92" s="72"/>
      <c r="I92" s="185"/>
      <c r="J92" s="195">
        <f>BK92</f>
        <v>0</v>
      </c>
      <c r="K92" s="72"/>
      <c r="L92" s="70"/>
      <c r="M92" s="103"/>
      <c r="N92" s="104"/>
      <c r="O92" s="104"/>
      <c r="P92" s="196">
        <f>P93+P296+P303</f>
        <v>0</v>
      </c>
      <c r="Q92" s="104"/>
      <c r="R92" s="196">
        <f>R93+R296+R303</f>
        <v>29.041300399999994</v>
      </c>
      <c r="S92" s="104"/>
      <c r="T92" s="197">
        <f>T93+T296+T303</f>
        <v>12.895</v>
      </c>
      <c r="AT92" s="22" t="s">
        <v>73</v>
      </c>
      <c r="AU92" s="22" t="s">
        <v>97</v>
      </c>
      <c r="BK92" s="198">
        <f>BK93+BK296+BK303</f>
        <v>0</v>
      </c>
    </row>
    <row r="93" s="10" customFormat="1" ht="37.44" customHeight="1">
      <c r="B93" s="199"/>
      <c r="C93" s="200"/>
      <c r="D93" s="201" t="s">
        <v>73</v>
      </c>
      <c r="E93" s="202" t="s">
        <v>128</v>
      </c>
      <c r="F93" s="202" t="s">
        <v>129</v>
      </c>
      <c r="G93" s="200"/>
      <c r="H93" s="200"/>
      <c r="I93" s="203"/>
      <c r="J93" s="204">
        <f>BK93</f>
        <v>0</v>
      </c>
      <c r="K93" s="200"/>
      <c r="L93" s="205"/>
      <c r="M93" s="206"/>
      <c r="N93" s="207"/>
      <c r="O93" s="207"/>
      <c r="P93" s="208">
        <f>P94+P128+P134+P143+P170+P175+P276+P293</f>
        <v>0</v>
      </c>
      <c r="Q93" s="207"/>
      <c r="R93" s="208">
        <f>R94+R128+R134+R143+R170+R175+R276+R293</f>
        <v>26.891300399999995</v>
      </c>
      <c r="S93" s="207"/>
      <c r="T93" s="209">
        <f>T94+T128+T134+T143+T170+T175+T276+T293</f>
        <v>12.895</v>
      </c>
      <c r="AR93" s="210" t="s">
        <v>82</v>
      </c>
      <c r="AT93" s="211" t="s">
        <v>73</v>
      </c>
      <c r="AU93" s="211" t="s">
        <v>74</v>
      </c>
      <c r="AY93" s="210" t="s">
        <v>130</v>
      </c>
      <c r="BK93" s="212">
        <f>BK94+BK128+BK134+BK143+BK170+BK175+BK276+BK293</f>
        <v>0</v>
      </c>
    </row>
    <row r="94" s="10" customFormat="1" ht="19.92" customHeight="1">
      <c r="B94" s="199"/>
      <c r="C94" s="200"/>
      <c r="D94" s="201" t="s">
        <v>73</v>
      </c>
      <c r="E94" s="213" t="s">
        <v>82</v>
      </c>
      <c r="F94" s="213" t="s">
        <v>131</v>
      </c>
      <c r="G94" s="200"/>
      <c r="H94" s="200"/>
      <c r="I94" s="203"/>
      <c r="J94" s="214">
        <f>BK94</f>
        <v>0</v>
      </c>
      <c r="K94" s="200"/>
      <c r="L94" s="205"/>
      <c r="M94" s="206"/>
      <c r="N94" s="207"/>
      <c r="O94" s="207"/>
      <c r="P94" s="208">
        <f>SUM(P95:P127)</f>
        <v>0</v>
      </c>
      <c r="Q94" s="207"/>
      <c r="R94" s="208">
        <f>SUM(R95:R127)</f>
        <v>0</v>
      </c>
      <c r="S94" s="207"/>
      <c r="T94" s="209">
        <f>SUM(T95:T127)</f>
        <v>0</v>
      </c>
      <c r="AR94" s="210" t="s">
        <v>82</v>
      </c>
      <c r="AT94" s="211" t="s">
        <v>73</v>
      </c>
      <c r="AU94" s="211" t="s">
        <v>82</v>
      </c>
      <c r="AY94" s="210" t="s">
        <v>130</v>
      </c>
      <c r="BK94" s="212">
        <f>SUM(BK95:BK127)</f>
        <v>0</v>
      </c>
    </row>
    <row r="95" s="1" customFormat="1" ht="25.5" customHeight="1">
      <c r="B95" s="44"/>
      <c r="C95" s="215" t="s">
        <v>82</v>
      </c>
      <c r="D95" s="215" t="s">
        <v>132</v>
      </c>
      <c r="E95" s="216" t="s">
        <v>133</v>
      </c>
      <c r="F95" s="217" t="s">
        <v>134</v>
      </c>
      <c r="G95" s="218" t="s">
        <v>135</v>
      </c>
      <c r="H95" s="219">
        <v>2.5</v>
      </c>
      <c r="I95" s="220"/>
      <c r="J95" s="221">
        <f>ROUND(I95*H95,2)</f>
        <v>0</v>
      </c>
      <c r="K95" s="217" t="s">
        <v>136</v>
      </c>
      <c r="L95" s="70"/>
      <c r="M95" s="222" t="s">
        <v>30</v>
      </c>
      <c r="N95" s="223" t="s">
        <v>45</v>
      </c>
      <c r="O95" s="45"/>
      <c r="P95" s="224">
        <f>O95*H95</f>
        <v>0</v>
      </c>
      <c r="Q95" s="224">
        <v>0</v>
      </c>
      <c r="R95" s="224">
        <f>Q95*H95</f>
        <v>0</v>
      </c>
      <c r="S95" s="224">
        <v>0</v>
      </c>
      <c r="T95" s="225">
        <f>S95*H95</f>
        <v>0</v>
      </c>
      <c r="AR95" s="22" t="s">
        <v>137</v>
      </c>
      <c r="AT95" s="22" t="s">
        <v>132</v>
      </c>
      <c r="AU95" s="22" t="s">
        <v>84</v>
      </c>
      <c r="AY95" s="22" t="s">
        <v>130</v>
      </c>
      <c r="BE95" s="226">
        <f>IF(N95="základní",J95,0)</f>
        <v>0</v>
      </c>
      <c r="BF95" s="226">
        <f>IF(N95="snížená",J95,0)</f>
        <v>0</v>
      </c>
      <c r="BG95" s="226">
        <f>IF(N95="zákl. přenesená",J95,0)</f>
        <v>0</v>
      </c>
      <c r="BH95" s="226">
        <f>IF(N95="sníž. přenesená",J95,0)</f>
        <v>0</v>
      </c>
      <c r="BI95" s="226">
        <f>IF(N95="nulová",J95,0)</f>
        <v>0</v>
      </c>
      <c r="BJ95" s="22" t="s">
        <v>82</v>
      </c>
      <c r="BK95" s="226">
        <f>ROUND(I95*H95,2)</f>
        <v>0</v>
      </c>
      <c r="BL95" s="22" t="s">
        <v>137</v>
      </c>
      <c r="BM95" s="22" t="s">
        <v>138</v>
      </c>
    </row>
    <row r="96" s="1" customFormat="1">
      <c r="B96" s="44"/>
      <c r="C96" s="72"/>
      <c r="D96" s="227" t="s">
        <v>139</v>
      </c>
      <c r="E96" s="72"/>
      <c r="F96" s="228" t="s">
        <v>140</v>
      </c>
      <c r="G96" s="72"/>
      <c r="H96" s="72"/>
      <c r="I96" s="185"/>
      <c r="J96" s="72"/>
      <c r="K96" s="72"/>
      <c r="L96" s="70"/>
      <c r="M96" s="229"/>
      <c r="N96" s="45"/>
      <c r="O96" s="45"/>
      <c r="P96" s="45"/>
      <c r="Q96" s="45"/>
      <c r="R96" s="45"/>
      <c r="S96" s="45"/>
      <c r="T96" s="93"/>
      <c r="AT96" s="22" t="s">
        <v>139</v>
      </c>
      <c r="AU96" s="22" t="s">
        <v>84</v>
      </c>
    </row>
    <row r="97" s="1" customFormat="1">
      <c r="B97" s="44"/>
      <c r="C97" s="72"/>
      <c r="D97" s="227" t="s">
        <v>141</v>
      </c>
      <c r="E97" s="72"/>
      <c r="F97" s="230" t="s">
        <v>142</v>
      </c>
      <c r="G97" s="72"/>
      <c r="H97" s="72"/>
      <c r="I97" s="185"/>
      <c r="J97" s="72"/>
      <c r="K97" s="72"/>
      <c r="L97" s="70"/>
      <c r="M97" s="229"/>
      <c r="N97" s="45"/>
      <c r="O97" s="45"/>
      <c r="P97" s="45"/>
      <c r="Q97" s="45"/>
      <c r="R97" s="45"/>
      <c r="S97" s="45"/>
      <c r="T97" s="93"/>
      <c r="AT97" s="22" t="s">
        <v>141</v>
      </c>
      <c r="AU97" s="22" t="s">
        <v>84</v>
      </c>
    </row>
    <row r="98" s="11" customFormat="1">
      <c r="B98" s="231"/>
      <c r="C98" s="232"/>
      <c r="D98" s="227" t="s">
        <v>143</v>
      </c>
      <c r="E98" s="233" t="s">
        <v>30</v>
      </c>
      <c r="F98" s="234" t="s">
        <v>144</v>
      </c>
      <c r="G98" s="232"/>
      <c r="H98" s="235">
        <v>2.5</v>
      </c>
      <c r="I98" s="236"/>
      <c r="J98" s="232"/>
      <c r="K98" s="232"/>
      <c r="L98" s="237"/>
      <c r="M98" s="238"/>
      <c r="N98" s="239"/>
      <c r="O98" s="239"/>
      <c r="P98" s="239"/>
      <c r="Q98" s="239"/>
      <c r="R98" s="239"/>
      <c r="S98" s="239"/>
      <c r="T98" s="240"/>
      <c r="AT98" s="241" t="s">
        <v>143</v>
      </c>
      <c r="AU98" s="241" t="s">
        <v>84</v>
      </c>
      <c r="AV98" s="11" t="s">
        <v>84</v>
      </c>
      <c r="AW98" s="11" t="s">
        <v>37</v>
      </c>
      <c r="AX98" s="11" t="s">
        <v>82</v>
      </c>
      <c r="AY98" s="241" t="s">
        <v>130</v>
      </c>
    </row>
    <row r="99" s="1" customFormat="1" ht="16.5" customHeight="1">
      <c r="B99" s="44"/>
      <c r="C99" s="215" t="s">
        <v>84</v>
      </c>
      <c r="D99" s="215" t="s">
        <v>132</v>
      </c>
      <c r="E99" s="216" t="s">
        <v>145</v>
      </c>
      <c r="F99" s="217" t="s">
        <v>146</v>
      </c>
      <c r="G99" s="218" t="s">
        <v>135</v>
      </c>
      <c r="H99" s="219">
        <v>6.4050000000000002</v>
      </c>
      <c r="I99" s="220"/>
      <c r="J99" s="221">
        <f>ROUND(I99*H99,2)</f>
        <v>0</v>
      </c>
      <c r="K99" s="217" t="s">
        <v>136</v>
      </c>
      <c r="L99" s="70"/>
      <c r="M99" s="222" t="s">
        <v>30</v>
      </c>
      <c r="N99" s="223" t="s">
        <v>45</v>
      </c>
      <c r="O99" s="45"/>
      <c r="P99" s="224">
        <f>O99*H99</f>
        <v>0</v>
      </c>
      <c r="Q99" s="224">
        <v>0</v>
      </c>
      <c r="R99" s="224">
        <f>Q99*H99</f>
        <v>0</v>
      </c>
      <c r="S99" s="224">
        <v>0</v>
      </c>
      <c r="T99" s="225">
        <f>S99*H99</f>
        <v>0</v>
      </c>
      <c r="AR99" s="22" t="s">
        <v>137</v>
      </c>
      <c r="AT99" s="22" t="s">
        <v>132</v>
      </c>
      <c r="AU99" s="22" t="s">
        <v>84</v>
      </c>
      <c r="AY99" s="22" t="s">
        <v>130</v>
      </c>
      <c r="BE99" s="226">
        <f>IF(N99="základní",J99,0)</f>
        <v>0</v>
      </c>
      <c r="BF99" s="226">
        <f>IF(N99="snížená",J99,0)</f>
        <v>0</v>
      </c>
      <c r="BG99" s="226">
        <f>IF(N99="zákl. přenesená",J99,0)</f>
        <v>0</v>
      </c>
      <c r="BH99" s="226">
        <f>IF(N99="sníž. přenesená",J99,0)</f>
        <v>0</v>
      </c>
      <c r="BI99" s="226">
        <f>IF(N99="nulová",J99,0)</f>
        <v>0</v>
      </c>
      <c r="BJ99" s="22" t="s">
        <v>82</v>
      </c>
      <c r="BK99" s="226">
        <f>ROUND(I99*H99,2)</f>
        <v>0</v>
      </c>
      <c r="BL99" s="22" t="s">
        <v>137</v>
      </c>
      <c r="BM99" s="22" t="s">
        <v>147</v>
      </c>
    </row>
    <row r="100" s="1" customFormat="1">
      <c r="B100" s="44"/>
      <c r="C100" s="72"/>
      <c r="D100" s="227" t="s">
        <v>139</v>
      </c>
      <c r="E100" s="72"/>
      <c r="F100" s="228" t="s">
        <v>148</v>
      </c>
      <c r="G100" s="72"/>
      <c r="H100" s="72"/>
      <c r="I100" s="185"/>
      <c r="J100" s="72"/>
      <c r="K100" s="72"/>
      <c r="L100" s="70"/>
      <c r="M100" s="229"/>
      <c r="N100" s="45"/>
      <c r="O100" s="45"/>
      <c r="P100" s="45"/>
      <c r="Q100" s="45"/>
      <c r="R100" s="45"/>
      <c r="S100" s="45"/>
      <c r="T100" s="93"/>
      <c r="AT100" s="22" t="s">
        <v>139</v>
      </c>
      <c r="AU100" s="22" t="s">
        <v>84</v>
      </c>
    </row>
    <row r="101" s="1" customFormat="1">
      <c r="B101" s="44"/>
      <c r="C101" s="72"/>
      <c r="D101" s="227" t="s">
        <v>141</v>
      </c>
      <c r="E101" s="72"/>
      <c r="F101" s="230" t="s">
        <v>149</v>
      </c>
      <c r="G101" s="72"/>
      <c r="H101" s="72"/>
      <c r="I101" s="185"/>
      <c r="J101" s="72"/>
      <c r="K101" s="72"/>
      <c r="L101" s="70"/>
      <c r="M101" s="229"/>
      <c r="N101" s="45"/>
      <c r="O101" s="45"/>
      <c r="P101" s="45"/>
      <c r="Q101" s="45"/>
      <c r="R101" s="45"/>
      <c r="S101" s="45"/>
      <c r="T101" s="93"/>
      <c r="AT101" s="22" t="s">
        <v>141</v>
      </c>
      <c r="AU101" s="22" t="s">
        <v>84</v>
      </c>
    </row>
    <row r="102" s="11" customFormat="1">
      <c r="B102" s="231"/>
      <c r="C102" s="232"/>
      <c r="D102" s="227" t="s">
        <v>143</v>
      </c>
      <c r="E102" s="233" t="s">
        <v>30</v>
      </c>
      <c r="F102" s="234" t="s">
        <v>150</v>
      </c>
      <c r="G102" s="232"/>
      <c r="H102" s="235">
        <v>6.4050000000000002</v>
      </c>
      <c r="I102" s="236"/>
      <c r="J102" s="232"/>
      <c r="K102" s="232"/>
      <c r="L102" s="237"/>
      <c r="M102" s="238"/>
      <c r="N102" s="239"/>
      <c r="O102" s="239"/>
      <c r="P102" s="239"/>
      <c r="Q102" s="239"/>
      <c r="R102" s="239"/>
      <c r="S102" s="239"/>
      <c r="T102" s="240"/>
      <c r="AT102" s="241" t="s">
        <v>143</v>
      </c>
      <c r="AU102" s="241" t="s">
        <v>84</v>
      </c>
      <c r="AV102" s="11" t="s">
        <v>84</v>
      </c>
      <c r="AW102" s="11" t="s">
        <v>37</v>
      </c>
      <c r="AX102" s="11" t="s">
        <v>82</v>
      </c>
      <c r="AY102" s="241" t="s">
        <v>130</v>
      </c>
    </row>
    <row r="103" s="1" customFormat="1" ht="16.5" customHeight="1">
      <c r="B103" s="44"/>
      <c r="C103" s="215" t="s">
        <v>151</v>
      </c>
      <c r="D103" s="215" t="s">
        <v>132</v>
      </c>
      <c r="E103" s="216" t="s">
        <v>152</v>
      </c>
      <c r="F103" s="217" t="s">
        <v>153</v>
      </c>
      <c r="G103" s="218" t="s">
        <v>135</v>
      </c>
      <c r="H103" s="219">
        <v>2.5</v>
      </c>
      <c r="I103" s="220"/>
      <c r="J103" s="221">
        <f>ROUND(I103*H103,2)</f>
        <v>0</v>
      </c>
      <c r="K103" s="217" t="s">
        <v>136</v>
      </c>
      <c r="L103" s="70"/>
      <c r="M103" s="222" t="s">
        <v>30</v>
      </c>
      <c r="N103" s="223" t="s">
        <v>45</v>
      </c>
      <c r="O103" s="45"/>
      <c r="P103" s="224">
        <f>O103*H103</f>
        <v>0</v>
      </c>
      <c r="Q103" s="224">
        <v>0</v>
      </c>
      <c r="R103" s="224">
        <f>Q103*H103</f>
        <v>0</v>
      </c>
      <c r="S103" s="224">
        <v>0</v>
      </c>
      <c r="T103" s="225">
        <f>S103*H103</f>
        <v>0</v>
      </c>
      <c r="AR103" s="22" t="s">
        <v>137</v>
      </c>
      <c r="AT103" s="22" t="s">
        <v>132</v>
      </c>
      <c r="AU103" s="22" t="s">
        <v>84</v>
      </c>
      <c r="AY103" s="22" t="s">
        <v>130</v>
      </c>
      <c r="BE103" s="226">
        <f>IF(N103="základní",J103,0)</f>
        <v>0</v>
      </c>
      <c r="BF103" s="226">
        <f>IF(N103="snížená",J103,0)</f>
        <v>0</v>
      </c>
      <c r="BG103" s="226">
        <f>IF(N103="zákl. přenesená",J103,0)</f>
        <v>0</v>
      </c>
      <c r="BH103" s="226">
        <f>IF(N103="sníž. přenesená",J103,0)</f>
        <v>0</v>
      </c>
      <c r="BI103" s="226">
        <f>IF(N103="nulová",J103,0)</f>
        <v>0</v>
      </c>
      <c r="BJ103" s="22" t="s">
        <v>82</v>
      </c>
      <c r="BK103" s="226">
        <f>ROUND(I103*H103,2)</f>
        <v>0</v>
      </c>
      <c r="BL103" s="22" t="s">
        <v>137</v>
      </c>
      <c r="BM103" s="22" t="s">
        <v>154</v>
      </c>
    </row>
    <row r="104" s="1" customFormat="1">
      <c r="B104" s="44"/>
      <c r="C104" s="72"/>
      <c r="D104" s="227" t="s">
        <v>139</v>
      </c>
      <c r="E104" s="72"/>
      <c r="F104" s="228" t="s">
        <v>155</v>
      </c>
      <c r="G104" s="72"/>
      <c r="H104" s="72"/>
      <c r="I104" s="185"/>
      <c r="J104" s="72"/>
      <c r="K104" s="72"/>
      <c r="L104" s="70"/>
      <c r="M104" s="229"/>
      <c r="N104" s="45"/>
      <c r="O104" s="45"/>
      <c r="P104" s="45"/>
      <c r="Q104" s="45"/>
      <c r="R104" s="45"/>
      <c r="S104" s="45"/>
      <c r="T104" s="93"/>
      <c r="AT104" s="22" t="s">
        <v>139</v>
      </c>
      <c r="AU104" s="22" t="s">
        <v>84</v>
      </c>
    </row>
    <row r="105" s="1" customFormat="1">
      <c r="B105" s="44"/>
      <c r="C105" s="72"/>
      <c r="D105" s="227" t="s">
        <v>141</v>
      </c>
      <c r="E105" s="72"/>
      <c r="F105" s="230" t="s">
        <v>156</v>
      </c>
      <c r="G105" s="72"/>
      <c r="H105" s="72"/>
      <c r="I105" s="185"/>
      <c r="J105" s="72"/>
      <c r="K105" s="72"/>
      <c r="L105" s="70"/>
      <c r="M105" s="229"/>
      <c r="N105" s="45"/>
      <c r="O105" s="45"/>
      <c r="P105" s="45"/>
      <c r="Q105" s="45"/>
      <c r="R105" s="45"/>
      <c r="S105" s="45"/>
      <c r="T105" s="93"/>
      <c r="AT105" s="22" t="s">
        <v>141</v>
      </c>
      <c r="AU105" s="22" t="s">
        <v>84</v>
      </c>
    </row>
    <row r="106" s="11" customFormat="1">
      <c r="B106" s="231"/>
      <c r="C106" s="232"/>
      <c r="D106" s="227" t="s">
        <v>143</v>
      </c>
      <c r="E106" s="233" t="s">
        <v>30</v>
      </c>
      <c r="F106" s="234" t="s">
        <v>144</v>
      </c>
      <c r="G106" s="232"/>
      <c r="H106" s="235">
        <v>2.5</v>
      </c>
      <c r="I106" s="236"/>
      <c r="J106" s="232"/>
      <c r="K106" s="232"/>
      <c r="L106" s="237"/>
      <c r="M106" s="238"/>
      <c r="N106" s="239"/>
      <c r="O106" s="239"/>
      <c r="P106" s="239"/>
      <c r="Q106" s="239"/>
      <c r="R106" s="239"/>
      <c r="S106" s="239"/>
      <c r="T106" s="240"/>
      <c r="AT106" s="241" t="s">
        <v>143</v>
      </c>
      <c r="AU106" s="241" t="s">
        <v>84</v>
      </c>
      <c r="AV106" s="11" t="s">
        <v>84</v>
      </c>
      <c r="AW106" s="11" t="s">
        <v>37</v>
      </c>
      <c r="AX106" s="11" t="s">
        <v>82</v>
      </c>
      <c r="AY106" s="241" t="s">
        <v>130</v>
      </c>
    </row>
    <row r="107" s="1" customFormat="1" ht="16.5" customHeight="1">
      <c r="B107" s="44"/>
      <c r="C107" s="215" t="s">
        <v>137</v>
      </c>
      <c r="D107" s="215" t="s">
        <v>132</v>
      </c>
      <c r="E107" s="216" t="s">
        <v>157</v>
      </c>
      <c r="F107" s="217" t="s">
        <v>158</v>
      </c>
      <c r="G107" s="218" t="s">
        <v>135</v>
      </c>
      <c r="H107" s="219">
        <v>2.5</v>
      </c>
      <c r="I107" s="220"/>
      <c r="J107" s="221">
        <f>ROUND(I107*H107,2)</f>
        <v>0</v>
      </c>
      <c r="K107" s="217" t="s">
        <v>136</v>
      </c>
      <c r="L107" s="70"/>
      <c r="M107" s="222" t="s">
        <v>30</v>
      </c>
      <c r="N107" s="223" t="s">
        <v>45</v>
      </c>
      <c r="O107" s="45"/>
      <c r="P107" s="224">
        <f>O107*H107</f>
        <v>0</v>
      </c>
      <c r="Q107" s="224">
        <v>0</v>
      </c>
      <c r="R107" s="224">
        <f>Q107*H107</f>
        <v>0</v>
      </c>
      <c r="S107" s="224">
        <v>0</v>
      </c>
      <c r="T107" s="225">
        <f>S107*H107</f>
        <v>0</v>
      </c>
      <c r="AR107" s="22" t="s">
        <v>137</v>
      </c>
      <c r="AT107" s="22" t="s">
        <v>132</v>
      </c>
      <c r="AU107" s="22" t="s">
        <v>84</v>
      </c>
      <c r="AY107" s="22" t="s">
        <v>130</v>
      </c>
      <c r="BE107" s="226">
        <f>IF(N107="základní",J107,0)</f>
        <v>0</v>
      </c>
      <c r="BF107" s="226">
        <f>IF(N107="snížená",J107,0)</f>
        <v>0</v>
      </c>
      <c r="BG107" s="226">
        <f>IF(N107="zákl. přenesená",J107,0)</f>
        <v>0</v>
      </c>
      <c r="BH107" s="226">
        <f>IF(N107="sníž. přenesená",J107,0)</f>
        <v>0</v>
      </c>
      <c r="BI107" s="226">
        <f>IF(N107="nulová",J107,0)</f>
        <v>0</v>
      </c>
      <c r="BJ107" s="22" t="s">
        <v>82</v>
      </c>
      <c r="BK107" s="226">
        <f>ROUND(I107*H107,2)</f>
        <v>0</v>
      </c>
      <c r="BL107" s="22" t="s">
        <v>137</v>
      </c>
      <c r="BM107" s="22" t="s">
        <v>159</v>
      </c>
    </row>
    <row r="108" s="1" customFormat="1">
      <c r="B108" s="44"/>
      <c r="C108" s="72"/>
      <c r="D108" s="227" t="s">
        <v>139</v>
      </c>
      <c r="E108" s="72"/>
      <c r="F108" s="228" t="s">
        <v>160</v>
      </c>
      <c r="G108" s="72"/>
      <c r="H108" s="72"/>
      <c r="I108" s="185"/>
      <c r="J108" s="72"/>
      <c r="K108" s="72"/>
      <c r="L108" s="70"/>
      <c r="M108" s="229"/>
      <c r="N108" s="45"/>
      <c r="O108" s="45"/>
      <c r="P108" s="45"/>
      <c r="Q108" s="45"/>
      <c r="R108" s="45"/>
      <c r="S108" s="45"/>
      <c r="T108" s="93"/>
      <c r="AT108" s="22" t="s">
        <v>139</v>
      </c>
      <c r="AU108" s="22" t="s">
        <v>84</v>
      </c>
    </row>
    <row r="109" s="1" customFormat="1">
      <c r="B109" s="44"/>
      <c r="C109" s="72"/>
      <c r="D109" s="227" t="s">
        <v>141</v>
      </c>
      <c r="E109" s="72"/>
      <c r="F109" s="230" t="s">
        <v>156</v>
      </c>
      <c r="G109" s="72"/>
      <c r="H109" s="72"/>
      <c r="I109" s="185"/>
      <c r="J109" s="72"/>
      <c r="K109" s="72"/>
      <c r="L109" s="70"/>
      <c r="M109" s="229"/>
      <c r="N109" s="45"/>
      <c r="O109" s="45"/>
      <c r="P109" s="45"/>
      <c r="Q109" s="45"/>
      <c r="R109" s="45"/>
      <c r="S109" s="45"/>
      <c r="T109" s="93"/>
      <c r="AT109" s="22" t="s">
        <v>141</v>
      </c>
      <c r="AU109" s="22" t="s">
        <v>84</v>
      </c>
    </row>
    <row r="110" s="11" customFormat="1">
      <c r="B110" s="231"/>
      <c r="C110" s="232"/>
      <c r="D110" s="227" t="s">
        <v>143</v>
      </c>
      <c r="E110" s="233" t="s">
        <v>30</v>
      </c>
      <c r="F110" s="234" t="s">
        <v>144</v>
      </c>
      <c r="G110" s="232"/>
      <c r="H110" s="235">
        <v>2.5</v>
      </c>
      <c r="I110" s="236"/>
      <c r="J110" s="232"/>
      <c r="K110" s="232"/>
      <c r="L110" s="237"/>
      <c r="M110" s="238"/>
      <c r="N110" s="239"/>
      <c r="O110" s="239"/>
      <c r="P110" s="239"/>
      <c r="Q110" s="239"/>
      <c r="R110" s="239"/>
      <c r="S110" s="239"/>
      <c r="T110" s="240"/>
      <c r="AT110" s="241" t="s">
        <v>143</v>
      </c>
      <c r="AU110" s="241" t="s">
        <v>84</v>
      </c>
      <c r="AV110" s="11" t="s">
        <v>84</v>
      </c>
      <c r="AW110" s="11" t="s">
        <v>37</v>
      </c>
      <c r="AX110" s="11" t="s">
        <v>82</v>
      </c>
      <c r="AY110" s="241" t="s">
        <v>130</v>
      </c>
    </row>
    <row r="111" s="1" customFormat="1" ht="16.5" customHeight="1">
      <c r="B111" s="44"/>
      <c r="C111" s="215" t="s">
        <v>161</v>
      </c>
      <c r="D111" s="215" t="s">
        <v>132</v>
      </c>
      <c r="E111" s="216" t="s">
        <v>162</v>
      </c>
      <c r="F111" s="217" t="s">
        <v>163</v>
      </c>
      <c r="G111" s="218" t="s">
        <v>135</v>
      </c>
      <c r="H111" s="219">
        <v>8.9049999999999994</v>
      </c>
      <c r="I111" s="220"/>
      <c r="J111" s="221">
        <f>ROUND(I111*H111,2)</f>
        <v>0</v>
      </c>
      <c r="K111" s="217" t="s">
        <v>136</v>
      </c>
      <c r="L111" s="70"/>
      <c r="M111" s="222" t="s">
        <v>30</v>
      </c>
      <c r="N111" s="223" t="s">
        <v>45</v>
      </c>
      <c r="O111" s="45"/>
      <c r="P111" s="224">
        <f>O111*H111</f>
        <v>0</v>
      </c>
      <c r="Q111" s="224">
        <v>0</v>
      </c>
      <c r="R111" s="224">
        <f>Q111*H111</f>
        <v>0</v>
      </c>
      <c r="S111" s="224">
        <v>0</v>
      </c>
      <c r="T111" s="225">
        <f>S111*H111</f>
        <v>0</v>
      </c>
      <c r="AR111" s="22" t="s">
        <v>137</v>
      </c>
      <c r="AT111" s="22" t="s">
        <v>132</v>
      </c>
      <c r="AU111" s="22" t="s">
        <v>84</v>
      </c>
      <c r="AY111" s="22" t="s">
        <v>130</v>
      </c>
      <c r="BE111" s="226">
        <f>IF(N111="základní",J111,0)</f>
        <v>0</v>
      </c>
      <c r="BF111" s="226">
        <f>IF(N111="snížená",J111,0)</f>
        <v>0</v>
      </c>
      <c r="BG111" s="226">
        <f>IF(N111="zákl. přenesená",J111,0)</f>
        <v>0</v>
      </c>
      <c r="BH111" s="226">
        <f>IF(N111="sníž. přenesená",J111,0)</f>
        <v>0</v>
      </c>
      <c r="BI111" s="226">
        <f>IF(N111="nulová",J111,0)</f>
        <v>0</v>
      </c>
      <c r="BJ111" s="22" t="s">
        <v>82</v>
      </c>
      <c r="BK111" s="226">
        <f>ROUND(I111*H111,2)</f>
        <v>0</v>
      </c>
      <c r="BL111" s="22" t="s">
        <v>137</v>
      </c>
      <c r="BM111" s="22" t="s">
        <v>164</v>
      </c>
    </row>
    <row r="112" s="1" customFormat="1">
      <c r="B112" s="44"/>
      <c r="C112" s="72"/>
      <c r="D112" s="227" t="s">
        <v>139</v>
      </c>
      <c r="E112" s="72"/>
      <c r="F112" s="228" t="s">
        <v>165</v>
      </c>
      <c r="G112" s="72"/>
      <c r="H112" s="72"/>
      <c r="I112" s="185"/>
      <c r="J112" s="72"/>
      <c r="K112" s="72"/>
      <c r="L112" s="70"/>
      <c r="M112" s="229"/>
      <c r="N112" s="45"/>
      <c r="O112" s="45"/>
      <c r="P112" s="45"/>
      <c r="Q112" s="45"/>
      <c r="R112" s="45"/>
      <c r="S112" s="45"/>
      <c r="T112" s="93"/>
      <c r="AT112" s="22" t="s">
        <v>139</v>
      </c>
      <c r="AU112" s="22" t="s">
        <v>84</v>
      </c>
    </row>
    <row r="113" s="1" customFormat="1">
      <c r="B113" s="44"/>
      <c r="C113" s="72"/>
      <c r="D113" s="227" t="s">
        <v>141</v>
      </c>
      <c r="E113" s="72"/>
      <c r="F113" s="230" t="s">
        <v>166</v>
      </c>
      <c r="G113" s="72"/>
      <c r="H113" s="72"/>
      <c r="I113" s="185"/>
      <c r="J113" s="72"/>
      <c r="K113" s="72"/>
      <c r="L113" s="70"/>
      <c r="M113" s="229"/>
      <c r="N113" s="45"/>
      <c r="O113" s="45"/>
      <c r="P113" s="45"/>
      <c r="Q113" s="45"/>
      <c r="R113" s="45"/>
      <c r="S113" s="45"/>
      <c r="T113" s="93"/>
      <c r="AT113" s="22" t="s">
        <v>141</v>
      </c>
      <c r="AU113" s="22" t="s">
        <v>84</v>
      </c>
    </row>
    <row r="114" s="11" customFormat="1">
      <c r="B114" s="231"/>
      <c r="C114" s="232"/>
      <c r="D114" s="227" t="s">
        <v>143</v>
      </c>
      <c r="E114" s="233" t="s">
        <v>30</v>
      </c>
      <c r="F114" s="234" t="s">
        <v>167</v>
      </c>
      <c r="G114" s="232"/>
      <c r="H114" s="235">
        <v>8.9049999999999994</v>
      </c>
      <c r="I114" s="236"/>
      <c r="J114" s="232"/>
      <c r="K114" s="232"/>
      <c r="L114" s="237"/>
      <c r="M114" s="238"/>
      <c r="N114" s="239"/>
      <c r="O114" s="239"/>
      <c r="P114" s="239"/>
      <c r="Q114" s="239"/>
      <c r="R114" s="239"/>
      <c r="S114" s="239"/>
      <c r="T114" s="240"/>
      <c r="AT114" s="241" t="s">
        <v>143</v>
      </c>
      <c r="AU114" s="241" t="s">
        <v>84</v>
      </c>
      <c r="AV114" s="11" t="s">
        <v>84</v>
      </c>
      <c r="AW114" s="11" t="s">
        <v>37</v>
      </c>
      <c r="AX114" s="11" t="s">
        <v>82</v>
      </c>
      <c r="AY114" s="241" t="s">
        <v>130</v>
      </c>
    </row>
    <row r="115" s="1" customFormat="1" ht="25.5" customHeight="1">
      <c r="B115" s="44"/>
      <c r="C115" s="215" t="s">
        <v>168</v>
      </c>
      <c r="D115" s="215" t="s">
        <v>132</v>
      </c>
      <c r="E115" s="216" t="s">
        <v>169</v>
      </c>
      <c r="F115" s="217" t="s">
        <v>170</v>
      </c>
      <c r="G115" s="218" t="s">
        <v>135</v>
      </c>
      <c r="H115" s="219">
        <v>44.524999999999999</v>
      </c>
      <c r="I115" s="220"/>
      <c r="J115" s="221">
        <f>ROUND(I115*H115,2)</f>
        <v>0</v>
      </c>
      <c r="K115" s="217" t="s">
        <v>136</v>
      </c>
      <c r="L115" s="70"/>
      <c r="M115" s="222" t="s">
        <v>30</v>
      </c>
      <c r="N115" s="223" t="s">
        <v>45</v>
      </c>
      <c r="O115" s="45"/>
      <c r="P115" s="224">
        <f>O115*H115</f>
        <v>0</v>
      </c>
      <c r="Q115" s="224">
        <v>0</v>
      </c>
      <c r="R115" s="224">
        <f>Q115*H115</f>
        <v>0</v>
      </c>
      <c r="S115" s="224">
        <v>0</v>
      </c>
      <c r="T115" s="225">
        <f>S115*H115</f>
        <v>0</v>
      </c>
      <c r="AR115" s="22" t="s">
        <v>137</v>
      </c>
      <c r="AT115" s="22" t="s">
        <v>132</v>
      </c>
      <c r="AU115" s="22" t="s">
        <v>84</v>
      </c>
      <c r="AY115" s="22" t="s">
        <v>130</v>
      </c>
      <c r="BE115" s="226">
        <f>IF(N115="základní",J115,0)</f>
        <v>0</v>
      </c>
      <c r="BF115" s="226">
        <f>IF(N115="snížená",J115,0)</f>
        <v>0</v>
      </c>
      <c r="BG115" s="226">
        <f>IF(N115="zákl. přenesená",J115,0)</f>
        <v>0</v>
      </c>
      <c r="BH115" s="226">
        <f>IF(N115="sníž. přenesená",J115,0)</f>
        <v>0</v>
      </c>
      <c r="BI115" s="226">
        <f>IF(N115="nulová",J115,0)</f>
        <v>0</v>
      </c>
      <c r="BJ115" s="22" t="s">
        <v>82</v>
      </c>
      <c r="BK115" s="226">
        <f>ROUND(I115*H115,2)</f>
        <v>0</v>
      </c>
      <c r="BL115" s="22" t="s">
        <v>137</v>
      </c>
      <c r="BM115" s="22" t="s">
        <v>171</v>
      </c>
    </row>
    <row r="116" s="1" customFormat="1">
      <c r="B116" s="44"/>
      <c r="C116" s="72"/>
      <c r="D116" s="227" t="s">
        <v>139</v>
      </c>
      <c r="E116" s="72"/>
      <c r="F116" s="228" t="s">
        <v>172</v>
      </c>
      <c r="G116" s="72"/>
      <c r="H116" s="72"/>
      <c r="I116" s="185"/>
      <c r="J116" s="72"/>
      <c r="K116" s="72"/>
      <c r="L116" s="70"/>
      <c r="M116" s="229"/>
      <c r="N116" s="45"/>
      <c r="O116" s="45"/>
      <c r="P116" s="45"/>
      <c r="Q116" s="45"/>
      <c r="R116" s="45"/>
      <c r="S116" s="45"/>
      <c r="T116" s="93"/>
      <c r="AT116" s="22" t="s">
        <v>139</v>
      </c>
      <c r="AU116" s="22" t="s">
        <v>84</v>
      </c>
    </row>
    <row r="117" s="1" customFormat="1">
      <c r="B117" s="44"/>
      <c r="C117" s="72"/>
      <c r="D117" s="227" t="s">
        <v>141</v>
      </c>
      <c r="E117" s="72"/>
      <c r="F117" s="230" t="s">
        <v>166</v>
      </c>
      <c r="G117" s="72"/>
      <c r="H117" s="72"/>
      <c r="I117" s="185"/>
      <c r="J117" s="72"/>
      <c r="K117" s="72"/>
      <c r="L117" s="70"/>
      <c r="M117" s="229"/>
      <c r="N117" s="45"/>
      <c r="O117" s="45"/>
      <c r="P117" s="45"/>
      <c r="Q117" s="45"/>
      <c r="R117" s="45"/>
      <c r="S117" s="45"/>
      <c r="T117" s="93"/>
      <c r="AT117" s="22" t="s">
        <v>141</v>
      </c>
      <c r="AU117" s="22" t="s">
        <v>84</v>
      </c>
    </row>
    <row r="118" s="11" customFormat="1">
      <c r="B118" s="231"/>
      <c r="C118" s="232"/>
      <c r="D118" s="227" t="s">
        <v>143</v>
      </c>
      <c r="E118" s="233" t="s">
        <v>30</v>
      </c>
      <c r="F118" s="234" t="s">
        <v>173</v>
      </c>
      <c r="G118" s="232"/>
      <c r="H118" s="235">
        <v>44.524999999999999</v>
      </c>
      <c r="I118" s="236"/>
      <c r="J118" s="232"/>
      <c r="K118" s="232"/>
      <c r="L118" s="237"/>
      <c r="M118" s="238"/>
      <c r="N118" s="239"/>
      <c r="O118" s="239"/>
      <c r="P118" s="239"/>
      <c r="Q118" s="239"/>
      <c r="R118" s="239"/>
      <c r="S118" s="239"/>
      <c r="T118" s="240"/>
      <c r="AT118" s="241" t="s">
        <v>143</v>
      </c>
      <c r="AU118" s="241" t="s">
        <v>84</v>
      </c>
      <c r="AV118" s="11" t="s">
        <v>84</v>
      </c>
      <c r="AW118" s="11" t="s">
        <v>37</v>
      </c>
      <c r="AX118" s="11" t="s">
        <v>82</v>
      </c>
      <c r="AY118" s="241" t="s">
        <v>130</v>
      </c>
    </row>
    <row r="119" s="1" customFormat="1" ht="16.5" customHeight="1">
      <c r="B119" s="44"/>
      <c r="C119" s="215" t="s">
        <v>174</v>
      </c>
      <c r="D119" s="215" t="s">
        <v>132</v>
      </c>
      <c r="E119" s="216" t="s">
        <v>175</v>
      </c>
      <c r="F119" s="217" t="s">
        <v>176</v>
      </c>
      <c r="G119" s="218" t="s">
        <v>177</v>
      </c>
      <c r="H119" s="219">
        <v>16.029</v>
      </c>
      <c r="I119" s="220"/>
      <c r="J119" s="221">
        <f>ROUND(I119*H119,2)</f>
        <v>0</v>
      </c>
      <c r="K119" s="217" t="s">
        <v>136</v>
      </c>
      <c r="L119" s="70"/>
      <c r="M119" s="222" t="s">
        <v>30</v>
      </c>
      <c r="N119" s="223" t="s">
        <v>45</v>
      </c>
      <c r="O119" s="45"/>
      <c r="P119" s="224">
        <f>O119*H119</f>
        <v>0</v>
      </c>
      <c r="Q119" s="224">
        <v>0</v>
      </c>
      <c r="R119" s="224">
        <f>Q119*H119</f>
        <v>0</v>
      </c>
      <c r="S119" s="224">
        <v>0</v>
      </c>
      <c r="T119" s="225">
        <f>S119*H119</f>
        <v>0</v>
      </c>
      <c r="AR119" s="22" t="s">
        <v>137</v>
      </c>
      <c r="AT119" s="22" t="s">
        <v>132</v>
      </c>
      <c r="AU119" s="22" t="s">
        <v>84</v>
      </c>
      <c r="AY119" s="22" t="s">
        <v>130</v>
      </c>
      <c r="BE119" s="226">
        <f>IF(N119="základní",J119,0)</f>
        <v>0</v>
      </c>
      <c r="BF119" s="226">
        <f>IF(N119="snížená",J119,0)</f>
        <v>0</v>
      </c>
      <c r="BG119" s="226">
        <f>IF(N119="zákl. přenesená",J119,0)</f>
        <v>0</v>
      </c>
      <c r="BH119" s="226">
        <f>IF(N119="sníž. přenesená",J119,0)</f>
        <v>0</v>
      </c>
      <c r="BI119" s="226">
        <f>IF(N119="nulová",J119,0)</f>
        <v>0</v>
      </c>
      <c r="BJ119" s="22" t="s">
        <v>82</v>
      </c>
      <c r="BK119" s="226">
        <f>ROUND(I119*H119,2)</f>
        <v>0</v>
      </c>
      <c r="BL119" s="22" t="s">
        <v>137</v>
      </c>
      <c r="BM119" s="22" t="s">
        <v>178</v>
      </c>
    </row>
    <row r="120" s="1" customFormat="1">
      <c r="B120" s="44"/>
      <c r="C120" s="72"/>
      <c r="D120" s="227" t="s">
        <v>139</v>
      </c>
      <c r="E120" s="72"/>
      <c r="F120" s="228" t="s">
        <v>179</v>
      </c>
      <c r="G120" s="72"/>
      <c r="H120" s="72"/>
      <c r="I120" s="185"/>
      <c r="J120" s="72"/>
      <c r="K120" s="72"/>
      <c r="L120" s="70"/>
      <c r="M120" s="229"/>
      <c r="N120" s="45"/>
      <c r="O120" s="45"/>
      <c r="P120" s="45"/>
      <c r="Q120" s="45"/>
      <c r="R120" s="45"/>
      <c r="S120" s="45"/>
      <c r="T120" s="93"/>
      <c r="AT120" s="22" t="s">
        <v>139</v>
      </c>
      <c r="AU120" s="22" t="s">
        <v>84</v>
      </c>
    </row>
    <row r="121" s="1" customFormat="1">
      <c r="B121" s="44"/>
      <c r="C121" s="72"/>
      <c r="D121" s="227" t="s">
        <v>141</v>
      </c>
      <c r="E121" s="72"/>
      <c r="F121" s="230" t="s">
        <v>180</v>
      </c>
      <c r="G121" s="72"/>
      <c r="H121" s="72"/>
      <c r="I121" s="185"/>
      <c r="J121" s="72"/>
      <c r="K121" s="72"/>
      <c r="L121" s="70"/>
      <c r="M121" s="229"/>
      <c r="N121" s="45"/>
      <c r="O121" s="45"/>
      <c r="P121" s="45"/>
      <c r="Q121" s="45"/>
      <c r="R121" s="45"/>
      <c r="S121" s="45"/>
      <c r="T121" s="93"/>
      <c r="AT121" s="22" t="s">
        <v>141</v>
      </c>
      <c r="AU121" s="22" t="s">
        <v>84</v>
      </c>
    </row>
    <row r="122" s="11" customFormat="1">
      <c r="B122" s="231"/>
      <c r="C122" s="232"/>
      <c r="D122" s="227" t="s">
        <v>143</v>
      </c>
      <c r="E122" s="233" t="s">
        <v>30</v>
      </c>
      <c r="F122" s="234" t="s">
        <v>181</v>
      </c>
      <c r="G122" s="232"/>
      <c r="H122" s="235">
        <v>8.9049999999999994</v>
      </c>
      <c r="I122" s="236"/>
      <c r="J122" s="232"/>
      <c r="K122" s="232"/>
      <c r="L122" s="237"/>
      <c r="M122" s="238"/>
      <c r="N122" s="239"/>
      <c r="O122" s="239"/>
      <c r="P122" s="239"/>
      <c r="Q122" s="239"/>
      <c r="R122" s="239"/>
      <c r="S122" s="239"/>
      <c r="T122" s="240"/>
      <c r="AT122" s="241" t="s">
        <v>143</v>
      </c>
      <c r="AU122" s="241" t="s">
        <v>84</v>
      </c>
      <c r="AV122" s="11" t="s">
        <v>84</v>
      </c>
      <c r="AW122" s="11" t="s">
        <v>37</v>
      </c>
      <c r="AX122" s="11" t="s">
        <v>82</v>
      </c>
      <c r="AY122" s="241" t="s">
        <v>130</v>
      </c>
    </row>
    <row r="123" s="11" customFormat="1">
      <c r="B123" s="231"/>
      <c r="C123" s="232"/>
      <c r="D123" s="227" t="s">
        <v>143</v>
      </c>
      <c r="E123" s="232"/>
      <c r="F123" s="234" t="s">
        <v>182</v>
      </c>
      <c r="G123" s="232"/>
      <c r="H123" s="235">
        <v>16.029</v>
      </c>
      <c r="I123" s="236"/>
      <c r="J123" s="232"/>
      <c r="K123" s="232"/>
      <c r="L123" s="237"/>
      <c r="M123" s="238"/>
      <c r="N123" s="239"/>
      <c r="O123" s="239"/>
      <c r="P123" s="239"/>
      <c r="Q123" s="239"/>
      <c r="R123" s="239"/>
      <c r="S123" s="239"/>
      <c r="T123" s="240"/>
      <c r="AT123" s="241" t="s">
        <v>143</v>
      </c>
      <c r="AU123" s="241" t="s">
        <v>84</v>
      </c>
      <c r="AV123" s="11" t="s">
        <v>84</v>
      </c>
      <c r="AW123" s="11" t="s">
        <v>6</v>
      </c>
      <c r="AX123" s="11" t="s">
        <v>82</v>
      </c>
      <c r="AY123" s="241" t="s">
        <v>130</v>
      </c>
    </row>
    <row r="124" s="1" customFormat="1" ht="16.5" customHeight="1">
      <c r="B124" s="44"/>
      <c r="C124" s="215" t="s">
        <v>183</v>
      </c>
      <c r="D124" s="215" t="s">
        <v>132</v>
      </c>
      <c r="E124" s="216" t="s">
        <v>184</v>
      </c>
      <c r="F124" s="217" t="s">
        <v>185</v>
      </c>
      <c r="G124" s="218" t="s">
        <v>186</v>
      </c>
      <c r="H124" s="219">
        <v>30</v>
      </c>
      <c r="I124" s="220"/>
      <c r="J124" s="221">
        <f>ROUND(I124*H124,2)</f>
        <v>0</v>
      </c>
      <c r="K124" s="217" t="s">
        <v>136</v>
      </c>
      <c r="L124" s="70"/>
      <c r="M124" s="222" t="s">
        <v>30</v>
      </c>
      <c r="N124" s="223" t="s">
        <v>45</v>
      </c>
      <c r="O124" s="45"/>
      <c r="P124" s="224">
        <f>O124*H124</f>
        <v>0</v>
      </c>
      <c r="Q124" s="224">
        <v>0</v>
      </c>
      <c r="R124" s="224">
        <f>Q124*H124</f>
        <v>0</v>
      </c>
      <c r="S124" s="224">
        <v>0</v>
      </c>
      <c r="T124" s="225">
        <f>S124*H124</f>
        <v>0</v>
      </c>
      <c r="AR124" s="22" t="s">
        <v>137</v>
      </c>
      <c r="AT124" s="22" t="s">
        <v>132</v>
      </c>
      <c r="AU124" s="22" t="s">
        <v>84</v>
      </c>
      <c r="AY124" s="22" t="s">
        <v>130</v>
      </c>
      <c r="BE124" s="226">
        <f>IF(N124="základní",J124,0)</f>
        <v>0</v>
      </c>
      <c r="BF124" s="226">
        <f>IF(N124="snížená",J124,0)</f>
        <v>0</v>
      </c>
      <c r="BG124" s="226">
        <f>IF(N124="zákl. přenesená",J124,0)</f>
        <v>0</v>
      </c>
      <c r="BH124" s="226">
        <f>IF(N124="sníž. přenesená",J124,0)</f>
        <v>0</v>
      </c>
      <c r="BI124" s="226">
        <f>IF(N124="nulová",J124,0)</f>
        <v>0</v>
      </c>
      <c r="BJ124" s="22" t="s">
        <v>82</v>
      </c>
      <c r="BK124" s="226">
        <f>ROUND(I124*H124,2)</f>
        <v>0</v>
      </c>
      <c r="BL124" s="22" t="s">
        <v>137</v>
      </c>
      <c r="BM124" s="22" t="s">
        <v>187</v>
      </c>
    </row>
    <row r="125" s="1" customFormat="1">
      <c r="B125" s="44"/>
      <c r="C125" s="72"/>
      <c r="D125" s="227" t="s">
        <v>139</v>
      </c>
      <c r="E125" s="72"/>
      <c r="F125" s="228" t="s">
        <v>188</v>
      </c>
      <c r="G125" s="72"/>
      <c r="H125" s="72"/>
      <c r="I125" s="185"/>
      <c r="J125" s="72"/>
      <c r="K125" s="72"/>
      <c r="L125" s="70"/>
      <c r="M125" s="229"/>
      <c r="N125" s="45"/>
      <c r="O125" s="45"/>
      <c r="P125" s="45"/>
      <c r="Q125" s="45"/>
      <c r="R125" s="45"/>
      <c r="S125" s="45"/>
      <c r="T125" s="93"/>
      <c r="AT125" s="22" t="s">
        <v>139</v>
      </c>
      <c r="AU125" s="22" t="s">
        <v>84</v>
      </c>
    </row>
    <row r="126" s="1" customFormat="1">
      <c r="B126" s="44"/>
      <c r="C126" s="72"/>
      <c r="D126" s="227" t="s">
        <v>141</v>
      </c>
      <c r="E126" s="72"/>
      <c r="F126" s="230" t="s">
        <v>189</v>
      </c>
      <c r="G126" s="72"/>
      <c r="H126" s="72"/>
      <c r="I126" s="185"/>
      <c r="J126" s="72"/>
      <c r="K126" s="72"/>
      <c r="L126" s="70"/>
      <c r="M126" s="229"/>
      <c r="N126" s="45"/>
      <c r="O126" s="45"/>
      <c r="P126" s="45"/>
      <c r="Q126" s="45"/>
      <c r="R126" s="45"/>
      <c r="S126" s="45"/>
      <c r="T126" s="93"/>
      <c r="AT126" s="22" t="s">
        <v>141</v>
      </c>
      <c r="AU126" s="22" t="s">
        <v>84</v>
      </c>
    </row>
    <row r="127" s="11" customFormat="1">
      <c r="B127" s="231"/>
      <c r="C127" s="232"/>
      <c r="D127" s="227" t="s">
        <v>143</v>
      </c>
      <c r="E127" s="233" t="s">
        <v>30</v>
      </c>
      <c r="F127" s="234" t="s">
        <v>190</v>
      </c>
      <c r="G127" s="232"/>
      <c r="H127" s="235">
        <v>30</v>
      </c>
      <c r="I127" s="236"/>
      <c r="J127" s="232"/>
      <c r="K127" s="232"/>
      <c r="L127" s="237"/>
      <c r="M127" s="238"/>
      <c r="N127" s="239"/>
      <c r="O127" s="239"/>
      <c r="P127" s="239"/>
      <c r="Q127" s="239"/>
      <c r="R127" s="239"/>
      <c r="S127" s="239"/>
      <c r="T127" s="240"/>
      <c r="AT127" s="241" t="s">
        <v>143</v>
      </c>
      <c r="AU127" s="241" t="s">
        <v>84</v>
      </c>
      <c r="AV127" s="11" t="s">
        <v>84</v>
      </c>
      <c r="AW127" s="11" t="s">
        <v>37</v>
      </c>
      <c r="AX127" s="11" t="s">
        <v>82</v>
      </c>
      <c r="AY127" s="241" t="s">
        <v>130</v>
      </c>
    </row>
    <row r="128" s="10" customFormat="1" ht="29.88" customHeight="1">
      <c r="B128" s="199"/>
      <c r="C128" s="200"/>
      <c r="D128" s="201" t="s">
        <v>73</v>
      </c>
      <c r="E128" s="213" t="s">
        <v>84</v>
      </c>
      <c r="F128" s="213" t="s">
        <v>191</v>
      </c>
      <c r="G128" s="200"/>
      <c r="H128" s="200"/>
      <c r="I128" s="203"/>
      <c r="J128" s="214">
        <f>BK128</f>
        <v>0</v>
      </c>
      <c r="K128" s="200"/>
      <c r="L128" s="205"/>
      <c r="M128" s="206"/>
      <c r="N128" s="207"/>
      <c r="O128" s="207"/>
      <c r="P128" s="208">
        <f>SUM(P129:P133)</f>
        <v>0</v>
      </c>
      <c r="Q128" s="207"/>
      <c r="R128" s="208">
        <f>SUM(R129:R133)</f>
        <v>3.4346059999999996</v>
      </c>
      <c r="S128" s="207"/>
      <c r="T128" s="209">
        <f>SUM(T129:T133)</f>
        <v>0</v>
      </c>
      <c r="AR128" s="210" t="s">
        <v>82</v>
      </c>
      <c r="AT128" s="211" t="s">
        <v>73</v>
      </c>
      <c r="AU128" s="211" t="s">
        <v>82</v>
      </c>
      <c r="AY128" s="210" t="s">
        <v>130</v>
      </c>
      <c r="BK128" s="212">
        <f>SUM(BK129:BK133)</f>
        <v>0</v>
      </c>
    </row>
    <row r="129" s="1" customFormat="1" ht="16.5" customHeight="1">
      <c r="B129" s="44"/>
      <c r="C129" s="215" t="s">
        <v>192</v>
      </c>
      <c r="D129" s="215" t="s">
        <v>132</v>
      </c>
      <c r="E129" s="216" t="s">
        <v>193</v>
      </c>
      <c r="F129" s="217" t="s">
        <v>194</v>
      </c>
      <c r="G129" s="218" t="s">
        <v>135</v>
      </c>
      <c r="H129" s="219">
        <v>1.3999999999999999</v>
      </c>
      <c r="I129" s="220"/>
      <c r="J129" s="221">
        <f>ROUND(I129*H129,2)</f>
        <v>0</v>
      </c>
      <c r="K129" s="217" t="s">
        <v>136</v>
      </c>
      <c r="L129" s="70"/>
      <c r="M129" s="222" t="s">
        <v>30</v>
      </c>
      <c r="N129" s="223" t="s">
        <v>45</v>
      </c>
      <c r="O129" s="45"/>
      <c r="P129" s="224">
        <f>O129*H129</f>
        <v>0</v>
      </c>
      <c r="Q129" s="224">
        <v>2.45329</v>
      </c>
      <c r="R129" s="224">
        <f>Q129*H129</f>
        <v>3.4346059999999996</v>
      </c>
      <c r="S129" s="224">
        <v>0</v>
      </c>
      <c r="T129" s="225">
        <f>S129*H129</f>
        <v>0</v>
      </c>
      <c r="AR129" s="22" t="s">
        <v>137</v>
      </c>
      <c r="AT129" s="22" t="s">
        <v>132</v>
      </c>
      <c r="AU129" s="22" t="s">
        <v>84</v>
      </c>
      <c r="AY129" s="22" t="s">
        <v>130</v>
      </c>
      <c r="BE129" s="226">
        <f>IF(N129="základní",J129,0)</f>
        <v>0</v>
      </c>
      <c r="BF129" s="226">
        <f>IF(N129="snížená",J129,0)</f>
        <v>0</v>
      </c>
      <c r="BG129" s="226">
        <f>IF(N129="zákl. přenesená",J129,0)</f>
        <v>0</v>
      </c>
      <c r="BH129" s="226">
        <f>IF(N129="sníž. přenesená",J129,0)</f>
        <v>0</v>
      </c>
      <c r="BI129" s="226">
        <f>IF(N129="nulová",J129,0)</f>
        <v>0</v>
      </c>
      <c r="BJ129" s="22" t="s">
        <v>82</v>
      </c>
      <c r="BK129" s="226">
        <f>ROUND(I129*H129,2)</f>
        <v>0</v>
      </c>
      <c r="BL129" s="22" t="s">
        <v>137</v>
      </c>
      <c r="BM129" s="22" t="s">
        <v>195</v>
      </c>
    </row>
    <row r="130" s="1" customFormat="1">
      <c r="B130" s="44"/>
      <c r="C130" s="72"/>
      <c r="D130" s="227" t="s">
        <v>139</v>
      </c>
      <c r="E130" s="72"/>
      <c r="F130" s="228" t="s">
        <v>196</v>
      </c>
      <c r="G130" s="72"/>
      <c r="H130" s="72"/>
      <c r="I130" s="185"/>
      <c r="J130" s="72"/>
      <c r="K130" s="72"/>
      <c r="L130" s="70"/>
      <c r="M130" s="229"/>
      <c r="N130" s="45"/>
      <c r="O130" s="45"/>
      <c r="P130" s="45"/>
      <c r="Q130" s="45"/>
      <c r="R130" s="45"/>
      <c r="S130" s="45"/>
      <c r="T130" s="93"/>
      <c r="AT130" s="22" t="s">
        <v>139</v>
      </c>
      <c r="AU130" s="22" t="s">
        <v>84</v>
      </c>
    </row>
    <row r="131" s="1" customFormat="1">
      <c r="B131" s="44"/>
      <c r="C131" s="72"/>
      <c r="D131" s="227" t="s">
        <v>141</v>
      </c>
      <c r="E131" s="72"/>
      <c r="F131" s="230" t="s">
        <v>197</v>
      </c>
      <c r="G131" s="72"/>
      <c r="H131" s="72"/>
      <c r="I131" s="185"/>
      <c r="J131" s="72"/>
      <c r="K131" s="72"/>
      <c r="L131" s="70"/>
      <c r="M131" s="229"/>
      <c r="N131" s="45"/>
      <c r="O131" s="45"/>
      <c r="P131" s="45"/>
      <c r="Q131" s="45"/>
      <c r="R131" s="45"/>
      <c r="S131" s="45"/>
      <c r="T131" s="93"/>
      <c r="AT131" s="22" t="s">
        <v>141</v>
      </c>
      <c r="AU131" s="22" t="s">
        <v>84</v>
      </c>
    </row>
    <row r="132" s="1" customFormat="1">
      <c r="B132" s="44"/>
      <c r="C132" s="72"/>
      <c r="D132" s="227" t="s">
        <v>198</v>
      </c>
      <c r="E132" s="72"/>
      <c r="F132" s="230" t="s">
        <v>199</v>
      </c>
      <c r="G132" s="72"/>
      <c r="H132" s="72"/>
      <c r="I132" s="185"/>
      <c r="J132" s="72"/>
      <c r="K132" s="72"/>
      <c r="L132" s="70"/>
      <c r="M132" s="229"/>
      <c r="N132" s="45"/>
      <c r="O132" s="45"/>
      <c r="P132" s="45"/>
      <c r="Q132" s="45"/>
      <c r="R132" s="45"/>
      <c r="S132" s="45"/>
      <c r="T132" s="93"/>
      <c r="AT132" s="22" t="s">
        <v>198</v>
      </c>
      <c r="AU132" s="22" t="s">
        <v>84</v>
      </c>
    </row>
    <row r="133" s="11" customFormat="1">
      <c r="B133" s="231"/>
      <c r="C133" s="232"/>
      <c r="D133" s="227" t="s">
        <v>143</v>
      </c>
      <c r="E133" s="233" t="s">
        <v>30</v>
      </c>
      <c r="F133" s="234" t="s">
        <v>200</v>
      </c>
      <c r="G133" s="232"/>
      <c r="H133" s="235">
        <v>1.3999999999999999</v>
      </c>
      <c r="I133" s="236"/>
      <c r="J133" s="232"/>
      <c r="K133" s="232"/>
      <c r="L133" s="237"/>
      <c r="M133" s="238"/>
      <c r="N133" s="239"/>
      <c r="O133" s="239"/>
      <c r="P133" s="239"/>
      <c r="Q133" s="239"/>
      <c r="R133" s="239"/>
      <c r="S133" s="239"/>
      <c r="T133" s="240"/>
      <c r="AT133" s="241" t="s">
        <v>143</v>
      </c>
      <c r="AU133" s="241" t="s">
        <v>84</v>
      </c>
      <c r="AV133" s="11" t="s">
        <v>84</v>
      </c>
      <c r="AW133" s="11" t="s">
        <v>37</v>
      </c>
      <c r="AX133" s="11" t="s">
        <v>82</v>
      </c>
      <c r="AY133" s="241" t="s">
        <v>130</v>
      </c>
    </row>
    <row r="134" s="10" customFormat="1" ht="29.88" customHeight="1">
      <c r="B134" s="199"/>
      <c r="C134" s="200"/>
      <c r="D134" s="201" t="s">
        <v>73</v>
      </c>
      <c r="E134" s="213" t="s">
        <v>151</v>
      </c>
      <c r="F134" s="213" t="s">
        <v>201</v>
      </c>
      <c r="G134" s="200"/>
      <c r="H134" s="200"/>
      <c r="I134" s="203"/>
      <c r="J134" s="214">
        <f>BK134</f>
        <v>0</v>
      </c>
      <c r="K134" s="200"/>
      <c r="L134" s="205"/>
      <c r="M134" s="206"/>
      <c r="N134" s="207"/>
      <c r="O134" s="207"/>
      <c r="P134" s="208">
        <f>SUM(P135:P142)</f>
        <v>0</v>
      </c>
      <c r="Q134" s="207"/>
      <c r="R134" s="208">
        <f>SUM(R135:R142)</f>
        <v>5.2778863999999999</v>
      </c>
      <c r="S134" s="207"/>
      <c r="T134" s="209">
        <f>SUM(T135:T142)</f>
        <v>0</v>
      </c>
      <c r="AR134" s="210" t="s">
        <v>82</v>
      </c>
      <c r="AT134" s="211" t="s">
        <v>73</v>
      </c>
      <c r="AU134" s="211" t="s">
        <v>82</v>
      </c>
      <c r="AY134" s="210" t="s">
        <v>130</v>
      </c>
      <c r="BK134" s="212">
        <f>SUM(BK135:BK142)</f>
        <v>0</v>
      </c>
    </row>
    <row r="135" s="1" customFormat="1" ht="25.5" customHeight="1">
      <c r="B135" s="44"/>
      <c r="C135" s="215" t="s">
        <v>202</v>
      </c>
      <c r="D135" s="215" t="s">
        <v>132</v>
      </c>
      <c r="E135" s="216" t="s">
        <v>203</v>
      </c>
      <c r="F135" s="217" t="s">
        <v>204</v>
      </c>
      <c r="G135" s="218" t="s">
        <v>205</v>
      </c>
      <c r="H135" s="219">
        <v>22.309999999999999</v>
      </c>
      <c r="I135" s="220"/>
      <c r="J135" s="221">
        <f>ROUND(I135*H135,2)</f>
        <v>0</v>
      </c>
      <c r="K135" s="217" t="s">
        <v>136</v>
      </c>
      <c r="L135" s="70"/>
      <c r="M135" s="222" t="s">
        <v>30</v>
      </c>
      <c r="N135" s="223" t="s">
        <v>45</v>
      </c>
      <c r="O135" s="45"/>
      <c r="P135" s="224">
        <f>O135*H135</f>
        <v>0</v>
      </c>
      <c r="Q135" s="224">
        <v>0.12064</v>
      </c>
      <c r="R135" s="224">
        <f>Q135*H135</f>
        <v>2.6914783999999998</v>
      </c>
      <c r="S135" s="224">
        <v>0</v>
      </c>
      <c r="T135" s="225">
        <f>S135*H135</f>
        <v>0</v>
      </c>
      <c r="AR135" s="22" t="s">
        <v>137</v>
      </c>
      <c r="AT135" s="22" t="s">
        <v>132</v>
      </c>
      <c r="AU135" s="22" t="s">
        <v>84</v>
      </c>
      <c r="AY135" s="22" t="s">
        <v>130</v>
      </c>
      <c r="BE135" s="226">
        <f>IF(N135="základní",J135,0)</f>
        <v>0</v>
      </c>
      <c r="BF135" s="226">
        <f>IF(N135="snížená",J135,0)</f>
        <v>0</v>
      </c>
      <c r="BG135" s="226">
        <f>IF(N135="zákl. přenesená",J135,0)</f>
        <v>0</v>
      </c>
      <c r="BH135" s="226">
        <f>IF(N135="sníž. přenesená",J135,0)</f>
        <v>0</v>
      </c>
      <c r="BI135" s="226">
        <f>IF(N135="nulová",J135,0)</f>
        <v>0</v>
      </c>
      <c r="BJ135" s="22" t="s">
        <v>82</v>
      </c>
      <c r="BK135" s="226">
        <f>ROUND(I135*H135,2)</f>
        <v>0</v>
      </c>
      <c r="BL135" s="22" t="s">
        <v>137</v>
      </c>
      <c r="BM135" s="22" t="s">
        <v>206</v>
      </c>
    </row>
    <row r="136" s="1" customFormat="1">
      <c r="B136" s="44"/>
      <c r="C136" s="72"/>
      <c r="D136" s="227" t="s">
        <v>139</v>
      </c>
      <c r="E136" s="72"/>
      <c r="F136" s="228" t="s">
        <v>207</v>
      </c>
      <c r="G136" s="72"/>
      <c r="H136" s="72"/>
      <c r="I136" s="185"/>
      <c r="J136" s="72"/>
      <c r="K136" s="72"/>
      <c r="L136" s="70"/>
      <c r="M136" s="229"/>
      <c r="N136" s="45"/>
      <c r="O136" s="45"/>
      <c r="P136" s="45"/>
      <c r="Q136" s="45"/>
      <c r="R136" s="45"/>
      <c r="S136" s="45"/>
      <c r="T136" s="93"/>
      <c r="AT136" s="22" t="s">
        <v>139</v>
      </c>
      <c r="AU136" s="22" t="s">
        <v>84</v>
      </c>
    </row>
    <row r="137" s="1" customFormat="1">
      <c r="B137" s="44"/>
      <c r="C137" s="72"/>
      <c r="D137" s="227" t="s">
        <v>141</v>
      </c>
      <c r="E137" s="72"/>
      <c r="F137" s="230" t="s">
        <v>208</v>
      </c>
      <c r="G137" s="72"/>
      <c r="H137" s="72"/>
      <c r="I137" s="185"/>
      <c r="J137" s="72"/>
      <c r="K137" s="72"/>
      <c r="L137" s="70"/>
      <c r="M137" s="229"/>
      <c r="N137" s="45"/>
      <c r="O137" s="45"/>
      <c r="P137" s="45"/>
      <c r="Q137" s="45"/>
      <c r="R137" s="45"/>
      <c r="S137" s="45"/>
      <c r="T137" s="93"/>
      <c r="AT137" s="22" t="s">
        <v>141</v>
      </c>
      <c r="AU137" s="22" t="s">
        <v>84</v>
      </c>
    </row>
    <row r="138" s="11" customFormat="1">
      <c r="B138" s="231"/>
      <c r="C138" s="232"/>
      <c r="D138" s="227" t="s">
        <v>143</v>
      </c>
      <c r="E138" s="233" t="s">
        <v>30</v>
      </c>
      <c r="F138" s="234" t="s">
        <v>209</v>
      </c>
      <c r="G138" s="232"/>
      <c r="H138" s="235">
        <v>22.309999999999999</v>
      </c>
      <c r="I138" s="236"/>
      <c r="J138" s="232"/>
      <c r="K138" s="232"/>
      <c r="L138" s="237"/>
      <c r="M138" s="238"/>
      <c r="N138" s="239"/>
      <c r="O138" s="239"/>
      <c r="P138" s="239"/>
      <c r="Q138" s="239"/>
      <c r="R138" s="239"/>
      <c r="S138" s="239"/>
      <c r="T138" s="240"/>
      <c r="AT138" s="241" t="s">
        <v>143</v>
      </c>
      <c r="AU138" s="241" t="s">
        <v>84</v>
      </c>
      <c r="AV138" s="11" t="s">
        <v>84</v>
      </c>
      <c r="AW138" s="11" t="s">
        <v>37</v>
      </c>
      <c r="AX138" s="11" t="s">
        <v>82</v>
      </c>
      <c r="AY138" s="241" t="s">
        <v>130</v>
      </c>
    </row>
    <row r="139" s="1" customFormat="1" ht="16.5" customHeight="1">
      <c r="B139" s="44"/>
      <c r="C139" s="242" t="s">
        <v>210</v>
      </c>
      <c r="D139" s="242" t="s">
        <v>211</v>
      </c>
      <c r="E139" s="243" t="s">
        <v>212</v>
      </c>
      <c r="F139" s="244" t="s">
        <v>213</v>
      </c>
      <c r="G139" s="245" t="s">
        <v>214</v>
      </c>
      <c r="H139" s="246">
        <v>195.94</v>
      </c>
      <c r="I139" s="247"/>
      <c r="J139" s="248">
        <f>ROUND(I139*H139,2)</f>
        <v>0</v>
      </c>
      <c r="K139" s="244" t="s">
        <v>30</v>
      </c>
      <c r="L139" s="249"/>
      <c r="M139" s="250" t="s">
        <v>30</v>
      </c>
      <c r="N139" s="251" t="s">
        <v>45</v>
      </c>
      <c r="O139" s="45"/>
      <c r="P139" s="224">
        <f>O139*H139</f>
        <v>0</v>
      </c>
      <c r="Q139" s="224">
        <v>0.0132</v>
      </c>
      <c r="R139" s="224">
        <f>Q139*H139</f>
        <v>2.586408</v>
      </c>
      <c r="S139" s="224">
        <v>0</v>
      </c>
      <c r="T139" s="225">
        <f>S139*H139</f>
        <v>0</v>
      </c>
      <c r="AR139" s="22" t="s">
        <v>183</v>
      </c>
      <c r="AT139" s="22" t="s">
        <v>211</v>
      </c>
      <c r="AU139" s="22" t="s">
        <v>84</v>
      </c>
      <c r="AY139" s="22" t="s">
        <v>130</v>
      </c>
      <c r="BE139" s="226">
        <f>IF(N139="základní",J139,0)</f>
        <v>0</v>
      </c>
      <c r="BF139" s="226">
        <f>IF(N139="snížená",J139,0)</f>
        <v>0</v>
      </c>
      <c r="BG139" s="226">
        <f>IF(N139="zákl. přenesená",J139,0)</f>
        <v>0</v>
      </c>
      <c r="BH139" s="226">
        <f>IF(N139="sníž. přenesená",J139,0)</f>
        <v>0</v>
      </c>
      <c r="BI139" s="226">
        <f>IF(N139="nulová",J139,0)</f>
        <v>0</v>
      </c>
      <c r="BJ139" s="22" t="s">
        <v>82</v>
      </c>
      <c r="BK139" s="226">
        <f>ROUND(I139*H139,2)</f>
        <v>0</v>
      </c>
      <c r="BL139" s="22" t="s">
        <v>137</v>
      </c>
      <c r="BM139" s="22" t="s">
        <v>215</v>
      </c>
    </row>
    <row r="140" s="1" customFormat="1">
      <c r="B140" s="44"/>
      <c r="C140" s="72"/>
      <c r="D140" s="227" t="s">
        <v>139</v>
      </c>
      <c r="E140" s="72"/>
      <c r="F140" s="228" t="s">
        <v>213</v>
      </c>
      <c r="G140" s="72"/>
      <c r="H140" s="72"/>
      <c r="I140" s="185"/>
      <c r="J140" s="72"/>
      <c r="K140" s="72"/>
      <c r="L140" s="70"/>
      <c r="M140" s="229"/>
      <c r="N140" s="45"/>
      <c r="O140" s="45"/>
      <c r="P140" s="45"/>
      <c r="Q140" s="45"/>
      <c r="R140" s="45"/>
      <c r="S140" s="45"/>
      <c r="T140" s="93"/>
      <c r="AT140" s="22" t="s">
        <v>139</v>
      </c>
      <c r="AU140" s="22" t="s">
        <v>84</v>
      </c>
    </row>
    <row r="141" s="11" customFormat="1">
      <c r="B141" s="231"/>
      <c r="C141" s="232"/>
      <c r="D141" s="227" t="s">
        <v>143</v>
      </c>
      <c r="E141" s="233" t="s">
        <v>30</v>
      </c>
      <c r="F141" s="234" t="s">
        <v>216</v>
      </c>
      <c r="G141" s="232"/>
      <c r="H141" s="235">
        <v>194</v>
      </c>
      <c r="I141" s="236"/>
      <c r="J141" s="232"/>
      <c r="K141" s="232"/>
      <c r="L141" s="237"/>
      <c r="M141" s="238"/>
      <c r="N141" s="239"/>
      <c r="O141" s="239"/>
      <c r="P141" s="239"/>
      <c r="Q141" s="239"/>
      <c r="R141" s="239"/>
      <c r="S141" s="239"/>
      <c r="T141" s="240"/>
      <c r="AT141" s="241" t="s">
        <v>143</v>
      </c>
      <c r="AU141" s="241" t="s">
        <v>84</v>
      </c>
      <c r="AV141" s="11" t="s">
        <v>84</v>
      </c>
      <c r="AW141" s="11" t="s">
        <v>37</v>
      </c>
      <c r="AX141" s="11" t="s">
        <v>82</v>
      </c>
      <c r="AY141" s="241" t="s">
        <v>130</v>
      </c>
    </row>
    <row r="142" s="11" customFormat="1">
      <c r="B142" s="231"/>
      <c r="C142" s="232"/>
      <c r="D142" s="227" t="s">
        <v>143</v>
      </c>
      <c r="E142" s="232"/>
      <c r="F142" s="234" t="s">
        <v>217</v>
      </c>
      <c r="G142" s="232"/>
      <c r="H142" s="235">
        <v>195.94</v>
      </c>
      <c r="I142" s="236"/>
      <c r="J142" s="232"/>
      <c r="K142" s="232"/>
      <c r="L142" s="237"/>
      <c r="M142" s="238"/>
      <c r="N142" s="239"/>
      <c r="O142" s="239"/>
      <c r="P142" s="239"/>
      <c r="Q142" s="239"/>
      <c r="R142" s="239"/>
      <c r="S142" s="239"/>
      <c r="T142" s="240"/>
      <c r="AT142" s="241" t="s">
        <v>143</v>
      </c>
      <c r="AU142" s="241" t="s">
        <v>84</v>
      </c>
      <c r="AV142" s="11" t="s">
        <v>84</v>
      </c>
      <c r="AW142" s="11" t="s">
        <v>6</v>
      </c>
      <c r="AX142" s="11" t="s">
        <v>82</v>
      </c>
      <c r="AY142" s="241" t="s">
        <v>130</v>
      </c>
    </row>
    <row r="143" s="10" customFormat="1" ht="29.88" customHeight="1">
      <c r="B143" s="199"/>
      <c r="C143" s="200"/>
      <c r="D143" s="201" t="s">
        <v>73</v>
      </c>
      <c r="E143" s="213" t="s">
        <v>161</v>
      </c>
      <c r="F143" s="213" t="s">
        <v>218</v>
      </c>
      <c r="G143" s="200"/>
      <c r="H143" s="200"/>
      <c r="I143" s="203"/>
      <c r="J143" s="214">
        <f>BK143</f>
        <v>0</v>
      </c>
      <c r="K143" s="200"/>
      <c r="L143" s="205"/>
      <c r="M143" s="206"/>
      <c r="N143" s="207"/>
      <c r="O143" s="207"/>
      <c r="P143" s="208">
        <f>SUM(P144:P169)</f>
        <v>0</v>
      </c>
      <c r="Q143" s="207"/>
      <c r="R143" s="208">
        <f>SUM(R144:R169)</f>
        <v>10.590738</v>
      </c>
      <c r="S143" s="207"/>
      <c r="T143" s="209">
        <f>SUM(T144:T169)</f>
        <v>0</v>
      </c>
      <c r="AR143" s="210" t="s">
        <v>82</v>
      </c>
      <c r="AT143" s="211" t="s">
        <v>73</v>
      </c>
      <c r="AU143" s="211" t="s">
        <v>82</v>
      </c>
      <c r="AY143" s="210" t="s">
        <v>130</v>
      </c>
      <c r="BK143" s="212">
        <f>SUM(BK144:BK169)</f>
        <v>0</v>
      </c>
    </row>
    <row r="144" s="1" customFormat="1" ht="16.5" customHeight="1">
      <c r="B144" s="44"/>
      <c r="C144" s="215" t="s">
        <v>219</v>
      </c>
      <c r="D144" s="215" t="s">
        <v>132</v>
      </c>
      <c r="E144" s="216" t="s">
        <v>220</v>
      </c>
      <c r="F144" s="217" t="s">
        <v>221</v>
      </c>
      <c r="G144" s="218" t="s">
        <v>186</v>
      </c>
      <c r="H144" s="219">
        <v>30</v>
      </c>
      <c r="I144" s="220"/>
      <c r="J144" s="221">
        <f>ROUND(I144*H144,2)</f>
        <v>0</v>
      </c>
      <c r="K144" s="217" t="s">
        <v>136</v>
      </c>
      <c r="L144" s="70"/>
      <c r="M144" s="222" t="s">
        <v>30</v>
      </c>
      <c r="N144" s="223" t="s">
        <v>45</v>
      </c>
      <c r="O144" s="45"/>
      <c r="P144" s="224">
        <f>O144*H144</f>
        <v>0</v>
      </c>
      <c r="Q144" s="224">
        <v>0</v>
      </c>
      <c r="R144" s="224">
        <f>Q144*H144</f>
        <v>0</v>
      </c>
      <c r="S144" s="224">
        <v>0</v>
      </c>
      <c r="T144" s="225">
        <f>S144*H144</f>
        <v>0</v>
      </c>
      <c r="AR144" s="22" t="s">
        <v>137</v>
      </c>
      <c r="AT144" s="22" t="s">
        <v>132</v>
      </c>
      <c r="AU144" s="22" t="s">
        <v>84</v>
      </c>
      <c r="AY144" s="22" t="s">
        <v>130</v>
      </c>
      <c r="BE144" s="226">
        <f>IF(N144="základní",J144,0)</f>
        <v>0</v>
      </c>
      <c r="BF144" s="226">
        <f>IF(N144="snížená",J144,0)</f>
        <v>0</v>
      </c>
      <c r="BG144" s="226">
        <f>IF(N144="zákl. přenesená",J144,0)</f>
        <v>0</v>
      </c>
      <c r="BH144" s="226">
        <f>IF(N144="sníž. přenesená",J144,0)</f>
        <v>0</v>
      </c>
      <c r="BI144" s="226">
        <f>IF(N144="nulová",J144,0)</f>
        <v>0</v>
      </c>
      <c r="BJ144" s="22" t="s">
        <v>82</v>
      </c>
      <c r="BK144" s="226">
        <f>ROUND(I144*H144,2)</f>
        <v>0</v>
      </c>
      <c r="BL144" s="22" t="s">
        <v>137</v>
      </c>
      <c r="BM144" s="22" t="s">
        <v>222</v>
      </c>
    </row>
    <row r="145" s="1" customFormat="1">
      <c r="B145" s="44"/>
      <c r="C145" s="72"/>
      <c r="D145" s="227" t="s">
        <v>139</v>
      </c>
      <c r="E145" s="72"/>
      <c r="F145" s="228" t="s">
        <v>223</v>
      </c>
      <c r="G145" s="72"/>
      <c r="H145" s="72"/>
      <c r="I145" s="185"/>
      <c r="J145" s="72"/>
      <c r="K145" s="72"/>
      <c r="L145" s="70"/>
      <c r="M145" s="229"/>
      <c r="N145" s="45"/>
      <c r="O145" s="45"/>
      <c r="P145" s="45"/>
      <c r="Q145" s="45"/>
      <c r="R145" s="45"/>
      <c r="S145" s="45"/>
      <c r="T145" s="93"/>
      <c r="AT145" s="22" t="s">
        <v>139</v>
      </c>
      <c r="AU145" s="22" t="s">
        <v>84</v>
      </c>
    </row>
    <row r="146" s="11" customFormat="1">
      <c r="B146" s="231"/>
      <c r="C146" s="232"/>
      <c r="D146" s="227" t="s">
        <v>143</v>
      </c>
      <c r="E146" s="233" t="s">
        <v>30</v>
      </c>
      <c r="F146" s="234" t="s">
        <v>224</v>
      </c>
      <c r="G146" s="232"/>
      <c r="H146" s="235">
        <v>30</v>
      </c>
      <c r="I146" s="236"/>
      <c r="J146" s="232"/>
      <c r="K146" s="232"/>
      <c r="L146" s="237"/>
      <c r="M146" s="238"/>
      <c r="N146" s="239"/>
      <c r="O146" s="239"/>
      <c r="P146" s="239"/>
      <c r="Q146" s="239"/>
      <c r="R146" s="239"/>
      <c r="S146" s="239"/>
      <c r="T146" s="240"/>
      <c r="AT146" s="241" t="s">
        <v>143</v>
      </c>
      <c r="AU146" s="241" t="s">
        <v>84</v>
      </c>
      <c r="AV146" s="11" t="s">
        <v>84</v>
      </c>
      <c r="AW146" s="11" t="s">
        <v>37</v>
      </c>
      <c r="AX146" s="11" t="s">
        <v>82</v>
      </c>
      <c r="AY146" s="241" t="s">
        <v>130</v>
      </c>
    </row>
    <row r="147" s="1" customFormat="1" ht="16.5" customHeight="1">
      <c r="B147" s="44"/>
      <c r="C147" s="215" t="s">
        <v>225</v>
      </c>
      <c r="D147" s="215" t="s">
        <v>132</v>
      </c>
      <c r="E147" s="216" t="s">
        <v>226</v>
      </c>
      <c r="F147" s="217" t="s">
        <v>227</v>
      </c>
      <c r="G147" s="218" t="s">
        <v>186</v>
      </c>
      <c r="H147" s="219">
        <v>16.600000000000001</v>
      </c>
      <c r="I147" s="220"/>
      <c r="J147" s="221">
        <f>ROUND(I147*H147,2)</f>
        <v>0</v>
      </c>
      <c r="K147" s="217" t="s">
        <v>136</v>
      </c>
      <c r="L147" s="70"/>
      <c r="M147" s="222" t="s">
        <v>30</v>
      </c>
      <c r="N147" s="223" t="s">
        <v>45</v>
      </c>
      <c r="O147" s="45"/>
      <c r="P147" s="224">
        <f>O147*H147</f>
        <v>0</v>
      </c>
      <c r="Q147" s="224">
        <v>0</v>
      </c>
      <c r="R147" s="224">
        <f>Q147*H147</f>
        <v>0</v>
      </c>
      <c r="S147" s="224">
        <v>0</v>
      </c>
      <c r="T147" s="225">
        <f>S147*H147</f>
        <v>0</v>
      </c>
      <c r="AR147" s="22" t="s">
        <v>137</v>
      </c>
      <c r="AT147" s="22" t="s">
        <v>132</v>
      </c>
      <c r="AU147" s="22" t="s">
        <v>84</v>
      </c>
      <c r="AY147" s="22" t="s">
        <v>130</v>
      </c>
      <c r="BE147" s="226">
        <f>IF(N147="základní",J147,0)</f>
        <v>0</v>
      </c>
      <c r="BF147" s="226">
        <f>IF(N147="snížená",J147,0)</f>
        <v>0</v>
      </c>
      <c r="BG147" s="226">
        <f>IF(N147="zákl. přenesená",J147,0)</f>
        <v>0</v>
      </c>
      <c r="BH147" s="226">
        <f>IF(N147="sníž. přenesená",J147,0)</f>
        <v>0</v>
      </c>
      <c r="BI147" s="226">
        <f>IF(N147="nulová",J147,0)</f>
        <v>0</v>
      </c>
      <c r="BJ147" s="22" t="s">
        <v>82</v>
      </c>
      <c r="BK147" s="226">
        <f>ROUND(I147*H147,2)</f>
        <v>0</v>
      </c>
      <c r="BL147" s="22" t="s">
        <v>137</v>
      </c>
      <c r="BM147" s="22" t="s">
        <v>228</v>
      </c>
    </row>
    <row r="148" s="1" customFormat="1">
      <c r="B148" s="44"/>
      <c r="C148" s="72"/>
      <c r="D148" s="227" t="s">
        <v>139</v>
      </c>
      <c r="E148" s="72"/>
      <c r="F148" s="228" t="s">
        <v>229</v>
      </c>
      <c r="G148" s="72"/>
      <c r="H148" s="72"/>
      <c r="I148" s="185"/>
      <c r="J148" s="72"/>
      <c r="K148" s="72"/>
      <c r="L148" s="70"/>
      <c r="M148" s="229"/>
      <c r="N148" s="45"/>
      <c r="O148" s="45"/>
      <c r="P148" s="45"/>
      <c r="Q148" s="45"/>
      <c r="R148" s="45"/>
      <c r="S148" s="45"/>
      <c r="T148" s="93"/>
      <c r="AT148" s="22" t="s">
        <v>139</v>
      </c>
      <c r="AU148" s="22" t="s">
        <v>84</v>
      </c>
    </row>
    <row r="149" s="11" customFormat="1">
      <c r="B149" s="231"/>
      <c r="C149" s="232"/>
      <c r="D149" s="227" t="s">
        <v>143</v>
      </c>
      <c r="E149" s="233" t="s">
        <v>30</v>
      </c>
      <c r="F149" s="234" t="s">
        <v>230</v>
      </c>
      <c r="G149" s="232"/>
      <c r="H149" s="235">
        <v>16.600000000000001</v>
      </c>
      <c r="I149" s="236"/>
      <c r="J149" s="232"/>
      <c r="K149" s="232"/>
      <c r="L149" s="237"/>
      <c r="M149" s="238"/>
      <c r="N149" s="239"/>
      <c r="O149" s="239"/>
      <c r="P149" s="239"/>
      <c r="Q149" s="239"/>
      <c r="R149" s="239"/>
      <c r="S149" s="239"/>
      <c r="T149" s="240"/>
      <c r="AT149" s="241" t="s">
        <v>143</v>
      </c>
      <c r="AU149" s="241" t="s">
        <v>84</v>
      </c>
      <c r="AV149" s="11" t="s">
        <v>84</v>
      </c>
      <c r="AW149" s="11" t="s">
        <v>37</v>
      </c>
      <c r="AX149" s="11" t="s">
        <v>82</v>
      </c>
      <c r="AY149" s="241" t="s">
        <v>130</v>
      </c>
    </row>
    <row r="150" s="1" customFormat="1" ht="25.5" customHeight="1">
      <c r="B150" s="44"/>
      <c r="C150" s="215" t="s">
        <v>231</v>
      </c>
      <c r="D150" s="215" t="s">
        <v>132</v>
      </c>
      <c r="E150" s="216" t="s">
        <v>232</v>
      </c>
      <c r="F150" s="217" t="s">
        <v>233</v>
      </c>
      <c r="G150" s="218" t="s">
        <v>186</v>
      </c>
      <c r="H150" s="219">
        <v>3</v>
      </c>
      <c r="I150" s="220"/>
      <c r="J150" s="221">
        <f>ROUND(I150*H150,2)</f>
        <v>0</v>
      </c>
      <c r="K150" s="217" t="s">
        <v>136</v>
      </c>
      <c r="L150" s="70"/>
      <c r="M150" s="222" t="s">
        <v>30</v>
      </c>
      <c r="N150" s="223" t="s">
        <v>45</v>
      </c>
      <c r="O150" s="45"/>
      <c r="P150" s="224">
        <f>O150*H150</f>
        <v>0</v>
      </c>
      <c r="Q150" s="224">
        <v>0</v>
      </c>
      <c r="R150" s="224">
        <f>Q150*H150</f>
        <v>0</v>
      </c>
      <c r="S150" s="224">
        <v>0</v>
      </c>
      <c r="T150" s="225">
        <f>S150*H150</f>
        <v>0</v>
      </c>
      <c r="AR150" s="22" t="s">
        <v>137</v>
      </c>
      <c r="AT150" s="22" t="s">
        <v>132</v>
      </c>
      <c r="AU150" s="22" t="s">
        <v>84</v>
      </c>
      <c r="AY150" s="22" t="s">
        <v>130</v>
      </c>
      <c r="BE150" s="226">
        <f>IF(N150="základní",J150,0)</f>
        <v>0</v>
      </c>
      <c r="BF150" s="226">
        <f>IF(N150="snížená",J150,0)</f>
        <v>0</v>
      </c>
      <c r="BG150" s="226">
        <f>IF(N150="zákl. přenesená",J150,0)</f>
        <v>0</v>
      </c>
      <c r="BH150" s="226">
        <f>IF(N150="sníž. přenesená",J150,0)</f>
        <v>0</v>
      </c>
      <c r="BI150" s="226">
        <f>IF(N150="nulová",J150,0)</f>
        <v>0</v>
      </c>
      <c r="BJ150" s="22" t="s">
        <v>82</v>
      </c>
      <c r="BK150" s="226">
        <f>ROUND(I150*H150,2)</f>
        <v>0</v>
      </c>
      <c r="BL150" s="22" t="s">
        <v>137</v>
      </c>
      <c r="BM150" s="22" t="s">
        <v>234</v>
      </c>
    </row>
    <row r="151" s="1" customFormat="1">
      <c r="B151" s="44"/>
      <c r="C151" s="72"/>
      <c r="D151" s="227" t="s">
        <v>139</v>
      </c>
      <c r="E151" s="72"/>
      <c r="F151" s="228" t="s">
        <v>235</v>
      </c>
      <c r="G151" s="72"/>
      <c r="H151" s="72"/>
      <c r="I151" s="185"/>
      <c r="J151" s="72"/>
      <c r="K151" s="72"/>
      <c r="L151" s="70"/>
      <c r="M151" s="229"/>
      <c r="N151" s="45"/>
      <c r="O151" s="45"/>
      <c r="P151" s="45"/>
      <c r="Q151" s="45"/>
      <c r="R151" s="45"/>
      <c r="S151" s="45"/>
      <c r="T151" s="93"/>
      <c r="AT151" s="22" t="s">
        <v>139</v>
      </c>
      <c r="AU151" s="22" t="s">
        <v>84</v>
      </c>
    </row>
    <row r="152" s="1" customFormat="1">
      <c r="B152" s="44"/>
      <c r="C152" s="72"/>
      <c r="D152" s="227" t="s">
        <v>141</v>
      </c>
      <c r="E152" s="72"/>
      <c r="F152" s="230" t="s">
        <v>236</v>
      </c>
      <c r="G152" s="72"/>
      <c r="H152" s="72"/>
      <c r="I152" s="185"/>
      <c r="J152" s="72"/>
      <c r="K152" s="72"/>
      <c r="L152" s="70"/>
      <c r="M152" s="229"/>
      <c r="N152" s="45"/>
      <c r="O152" s="45"/>
      <c r="P152" s="45"/>
      <c r="Q152" s="45"/>
      <c r="R152" s="45"/>
      <c r="S152" s="45"/>
      <c r="T152" s="93"/>
      <c r="AT152" s="22" t="s">
        <v>141</v>
      </c>
      <c r="AU152" s="22" t="s">
        <v>84</v>
      </c>
    </row>
    <row r="153" s="11" customFormat="1">
      <c r="B153" s="231"/>
      <c r="C153" s="232"/>
      <c r="D153" s="227" t="s">
        <v>143</v>
      </c>
      <c r="E153" s="233" t="s">
        <v>30</v>
      </c>
      <c r="F153" s="234" t="s">
        <v>151</v>
      </c>
      <c r="G153" s="232"/>
      <c r="H153" s="235">
        <v>3</v>
      </c>
      <c r="I153" s="236"/>
      <c r="J153" s="232"/>
      <c r="K153" s="232"/>
      <c r="L153" s="237"/>
      <c r="M153" s="238"/>
      <c r="N153" s="239"/>
      <c r="O153" s="239"/>
      <c r="P153" s="239"/>
      <c r="Q153" s="239"/>
      <c r="R153" s="239"/>
      <c r="S153" s="239"/>
      <c r="T153" s="240"/>
      <c r="AT153" s="241" t="s">
        <v>143</v>
      </c>
      <c r="AU153" s="241" t="s">
        <v>84</v>
      </c>
      <c r="AV153" s="11" t="s">
        <v>84</v>
      </c>
      <c r="AW153" s="11" t="s">
        <v>37</v>
      </c>
      <c r="AX153" s="11" t="s">
        <v>82</v>
      </c>
      <c r="AY153" s="241" t="s">
        <v>130</v>
      </c>
    </row>
    <row r="154" s="1" customFormat="1" ht="25.5" customHeight="1">
      <c r="B154" s="44"/>
      <c r="C154" s="215" t="s">
        <v>10</v>
      </c>
      <c r="D154" s="215" t="s">
        <v>132</v>
      </c>
      <c r="E154" s="216" t="s">
        <v>237</v>
      </c>
      <c r="F154" s="217" t="s">
        <v>238</v>
      </c>
      <c r="G154" s="218" t="s">
        <v>186</v>
      </c>
      <c r="H154" s="219">
        <v>48.600000000000001</v>
      </c>
      <c r="I154" s="220"/>
      <c r="J154" s="221">
        <f>ROUND(I154*H154,2)</f>
        <v>0</v>
      </c>
      <c r="K154" s="217" t="s">
        <v>136</v>
      </c>
      <c r="L154" s="70"/>
      <c r="M154" s="222" t="s">
        <v>30</v>
      </c>
      <c r="N154" s="223" t="s">
        <v>45</v>
      </c>
      <c r="O154" s="45"/>
      <c r="P154" s="224">
        <f>O154*H154</f>
        <v>0</v>
      </c>
      <c r="Q154" s="224">
        <v>0.084250000000000005</v>
      </c>
      <c r="R154" s="224">
        <f>Q154*H154</f>
        <v>4.0945500000000008</v>
      </c>
      <c r="S154" s="224">
        <v>0</v>
      </c>
      <c r="T154" s="225">
        <f>S154*H154</f>
        <v>0</v>
      </c>
      <c r="AR154" s="22" t="s">
        <v>137</v>
      </c>
      <c r="AT154" s="22" t="s">
        <v>132</v>
      </c>
      <c r="AU154" s="22" t="s">
        <v>84</v>
      </c>
      <c r="AY154" s="22" t="s">
        <v>130</v>
      </c>
      <c r="BE154" s="226">
        <f>IF(N154="základní",J154,0)</f>
        <v>0</v>
      </c>
      <c r="BF154" s="226">
        <f>IF(N154="snížená",J154,0)</f>
        <v>0</v>
      </c>
      <c r="BG154" s="226">
        <f>IF(N154="zákl. přenesená",J154,0)</f>
        <v>0</v>
      </c>
      <c r="BH154" s="226">
        <f>IF(N154="sníž. přenesená",J154,0)</f>
        <v>0</v>
      </c>
      <c r="BI154" s="226">
        <f>IF(N154="nulová",J154,0)</f>
        <v>0</v>
      </c>
      <c r="BJ154" s="22" t="s">
        <v>82</v>
      </c>
      <c r="BK154" s="226">
        <f>ROUND(I154*H154,2)</f>
        <v>0</v>
      </c>
      <c r="BL154" s="22" t="s">
        <v>137</v>
      </c>
      <c r="BM154" s="22" t="s">
        <v>239</v>
      </c>
    </row>
    <row r="155" s="1" customFormat="1">
      <c r="B155" s="44"/>
      <c r="C155" s="72"/>
      <c r="D155" s="227" t="s">
        <v>139</v>
      </c>
      <c r="E155" s="72"/>
      <c r="F155" s="228" t="s">
        <v>240</v>
      </c>
      <c r="G155" s="72"/>
      <c r="H155" s="72"/>
      <c r="I155" s="185"/>
      <c r="J155" s="72"/>
      <c r="K155" s="72"/>
      <c r="L155" s="70"/>
      <c r="M155" s="229"/>
      <c r="N155" s="45"/>
      <c r="O155" s="45"/>
      <c r="P155" s="45"/>
      <c r="Q155" s="45"/>
      <c r="R155" s="45"/>
      <c r="S155" s="45"/>
      <c r="T155" s="93"/>
      <c r="AT155" s="22" t="s">
        <v>139</v>
      </c>
      <c r="AU155" s="22" t="s">
        <v>84</v>
      </c>
    </row>
    <row r="156" s="1" customFormat="1">
      <c r="B156" s="44"/>
      <c r="C156" s="72"/>
      <c r="D156" s="227" t="s">
        <v>141</v>
      </c>
      <c r="E156" s="72"/>
      <c r="F156" s="230" t="s">
        <v>241</v>
      </c>
      <c r="G156" s="72"/>
      <c r="H156" s="72"/>
      <c r="I156" s="185"/>
      <c r="J156" s="72"/>
      <c r="K156" s="72"/>
      <c r="L156" s="70"/>
      <c r="M156" s="229"/>
      <c r="N156" s="45"/>
      <c r="O156" s="45"/>
      <c r="P156" s="45"/>
      <c r="Q156" s="45"/>
      <c r="R156" s="45"/>
      <c r="S156" s="45"/>
      <c r="T156" s="93"/>
      <c r="AT156" s="22" t="s">
        <v>141</v>
      </c>
      <c r="AU156" s="22" t="s">
        <v>84</v>
      </c>
    </row>
    <row r="157" s="11" customFormat="1">
      <c r="B157" s="231"/>
      <c r="C157" s="232"/>
      <c r="D157" s="227" t="s">
        <v>143</v>
      </c>
      <c r="E157" s="233" t="s">
        <v>30</v>
      </c>
      <c r="F157" s="234" t="s">
        <v>242</v>
      </c>
      <c r="G157" s="232"/>
      <c r="H157" s="235">
        <v>48.600000000000001</v>
      </c>
      <c r="I157" s="236"/>
      <c r="J157" s="232"/>
      <c r="K157" s="232"/>
      <c r="L157" s="237"/>
      <c r="M157" s="238"/>
      <c r="N157" s="239"/>
      <c r="O157" s="239"/>
      <c r="P157" s="239"/>
      <c r="Q157" s="239"/>
      <c r="R157" s="239"/>
      <c r="S157" s="239"/>
      <c r="T157" s="240"/>
      <c r="AT157" s="241" t="s">
        <v>143</v>
      </c>
      <c r="AU157" s="241" t="s">
        <v>84</v>
      </c>
      <c r="AV157" s="11" t="s">
        <v>84</v>
      </c>
      <c r="AW157" s="11" t="s">
        <v>37</v>
      </c>
      <c r="AX157" s="11" t="s">
        <v>82</v>
      </c>
      <c r="AY157" s="241" t="s">
        <v>130</v>
      </c>
    </row>
    <row r="158" s="1" customFormat="1" ht="16.5" customHeight="1">
      <c r="B158" s="44"/>
      <c r="C158" s="242" t="s">
        <v>243</v>
      </c>
      <c r="D158" s="242" t="s">
        <v>211</v>
      </c>
      <c r="E158" s="243" t="s">
        <v>244</v>
      </c>
      <c r="F158" s="244" t="s">
        <v>245</v>
      </c>
      <c r="G158" s="245" t="s">
        <v>186</v>
      </c>
      <c r="H158" s="246">
        <v>43.259999999999998</v>
      </c>
      <c r="I158" s="247"/>
      <c r="J158" s="248">
        <f>ROUND(I158*H158,2)</f>
        <v>0</v>
      </c>
      <c r="K158" s="244" t="s">
        <v>136</v>
      </c>
      <c r="L158" s="249"/>
      <c r="M158" s="250" t="s">
        <v>30</v>
      </c>
      <c r="N158" s="251" t="s">
        <v>45</v>
      </c>
      <c r="O158" s="45"/>
      <c r="P158" s="224">
        <f>O158*H158</f>
        <v>0</v>
      </c>
      <c r="Q158" s="224">
        <v>0.13</v>
      </c>
      <c r="R158" s="224">
        <f>Q158*H158</f>
        <v>5.6238000000000001</v>
      </c>
      <c r="S158" s="224">
        <v>0</v>
      </c>
      <c r="T158" s="225">
        <f>S158*H158</f>
        <v>0</v>
      </c>
      <c r="AR158" s="22" t="s">
        <v>183</v>
      </c>
      <c r="AT158" s="22" t="s">
        <v>211</v>
      </c>
      <c r="AU158" s="22" t="s">
        <v>84</v>
      </c>
      <c r="AY158" s="22" t="s">
        <v>130</v>
      </c>
      <c r="BE158" s="226">
        <f>IF(N158="základní",J158,0)</f>
        <v>0</v>
      </c>
      <c r="BF158" s="226">
        <f>IF(N158="snížená",J158,0)</f>
        <v>0</v>
      </c>
      <c r="BG158" s="226">
        <f>IF(N158="zákl. přenesená",J158,0)</f>
        <v>0</v>
      </c>
      <c r="BH158" s="226">
        <f>IF(N158="sníž. přenesená",J158,0)</f>
        <v>0</v>
      </c>
      <c r="BI158" s="226">
        <f>IF(N158="nulová",J158,0)</f>
        <v>0</v>
      </c>
      <c r="BJ158" s="22" t="s">
        <v>82</v>
      </c>
      <c r="BK158" s="226">
        <f>ROUND(I158*H158,2)</f>
        <v>0</v>
      </c>
      <c r="BL158" s="22" t="s">
        <v>137</v>
      </c>
      <c r="BM158" s="22" t="s">
        <v>246</v>
      </c>
    </row>
    <row r="159" s="1" customFormat="1">
      <c r="B159" s="44"/>
      <c r="C159" s="72"/>
      <c r="D159" s="227" t="s">
        <v>139</v>
      </c>
      <c r="E159" s="72"/>
      <c r="F159" s="228" t="s">
        <v>245</v>
      </c>
      <c r="G159" s="72"/>
      <c r="H159" s="72"/>
      <c r="I159" s="185"/>
      <c r="J159" s="72"/>
      <c r="K159" s="72"/>
      <c r="L159" s="70"/>
      <c r="M159" s="229"/>
      <c r="N159" s="45"/>
      <c r="O159" s="45"/>
      <c r="P159" s="45"/>
      <c r="Q159" s="45"/>
      <c r="R159" s="45"/>
      <c r="S159" s="45"/>
      <c r="T159" s="93"/>
      <c r="AT159" s="22" t="s">
        <v>139</v>
      </c>
      <c r="AU159" s="22" t="s">
        <v>84</v>
      </c>
    </row>
    <row r="160" s="11" customFormat="1">
      <c r="B160" s="231"/>
      <c r="C160" s="232"/>
      <c r="D160" s="227" t="s">
        <v>143</v>
      </c>
      <c r="E160" s="233" t="s">
        <v>30</v>
      </c>
      <c r="F160" s="234" t="s">
        <v>247</v>
      </c>
      <c r="G160" s="232"/>
      <c r="H160" s="235">
        <v>42</v>
      </c>
      <c r="I160" s="236"/>
      <c r="J160" s="232"/>
      <c r="K160" s="232"/>
      <c r="L160" s="237"/>
      <c r="M160" s="238"/>
      <c r="N160" s="239"/>
      <c r="O160" s="239"/>
      <c r="P160" s="239"/>
      <c r="Q160" s="239"/>
      <c r="R160" s="239"/>
      <c r="S160" s="239"/>
      <c r="T160" s="240"/>
      <c r="AT160" s="241" t="s">
        <v>143</v>
      </c>
      <c r="AU160" s="241" t="s">
        <v>84</v>
      </c>
      <c r="AV160" s="11" t="s">
        <v>84</v>
      </c>
      <c r="AW160" s="11" t="s">
        <v>37</v>
      </c>
      <c r="AX160" s="11" t="s">
        <v>82</v>
      </c>
      <c r="AY160" s="241" t="s">
        <v>130</v>
      </c>
    </row>
    <row r="161" s="11" customFormat="1">
      <c r="B161" s="231"/>
      <c r="C161" s="232"/>
      <c r="D161" s="227" t="s">
        <v>143</v>
      </c>
      <c r="E161" s="232"/>
      <c r="F161" s="234" t="s">
        <v>248</v>
      </c>
      <c r="G161" s="232"/>
      <c r="H161" s="235">
        <v>43.259999999999998</v>
      </c>
      <c r="I161" s="236"/>
      <c r="J161" s="232"/>
      <c r="K161" s="232"/>
      <c r="L161" s="237"/>
      <c r="M161" s="238"/>
      <c r="N161" s="239"/>
      <c r="O161" s="239"/>
      <c r="P161" s="239"/>
      <c r="Q161" s="239"/>
      <c r="R161" s="239"/>
      <c r="S161" s="239"/>
      <c r="T161" s="240"/>
      <c r="AT161" s="241" t="s">
        <v>143</v>
      </c>
      <c r="AU161" s="241" t="s">
        <v>84</v>
      </c>
      <c r="AV161" s="11" t="s">
        <v>84</v>
      </c>
      <c r="AW161" s="11" t="s">
        <v>6</v>
      </c>
      <c r="AX161" s="11" t="s">
        <v>82</v>
      </c>
      <c r="AY161" s="241" t="s">
        <v>130</v>
      </c>
    </row>
    <row r="162" s="1" customFormat="1" ht="16.5" customHeight="1">
      <c r="B162" s="44"/>
      <c r="C162" s="242" t="s">
        <v>249</v>
      </c>
      <c r="D162" s="242" t="s">
        <v>211</v>
      </c>
      <c r="E162" s="243" t="s">
        <v>250</v>
      </c>
      <c r="F162" s="244" t="s">
        <v>251</v>
      </c>
      <c r="G162" s="245" t="s">
        <v>186</v>
      </c>
      <c r="H162" s="246">
        <v>5.0499999999999998</v>
      </c>
      <c r="I162" s="247"/>
      <c r="J162" s="248">
        <f>ROUND(I162*H162,2)</f>
        <v>0</v>
      </c>
      <c r="K162" s="244" t="s">
        <v>136</v>
      </c>
      <c r="L162" s="249"/>
      <c r="M162" s="250" t="s">
        <v>30</v>
      </c>
      <c r="N162" s="251" t="s">
        <v>45</v>
      </c>
      <c r="O162" s="45"/>
      <c r="P162" s="224">
        <f>O162*H162</f>
        <v>0</v>
      </c>
      <c r="Q162" s="224">
        <v>0.13</v>
      </c>
      <c r="R162" s="224">
        <f>Q162*H162</f>
        <v>0.65649999999999997</v>
      </c>
      <c r="S162" s="224">
        <v>0</v>
      </c>
      <c r="T162" s="225">
        <f>S162*H162</f>
        <v>0</v>
      </c>
      <c r="AR162" s="22" t="s">
        <v>183</v>
      </c>
      <c r="AT162" s="22" t="s">
        <v>211</v>
      </c>
      <c r="AU162" s="22" t="s">
        <v>84</v>
      </c>
      <c r="AY162" s="22" t="s">
        <v>130</v>
      </c>
      <c r="BE162" s="226">
        <f>IF(N162="základní",J162,0)</f>
        <v>0</v>
      </c>
      <c r="BF162" s="226">
        <f>IF(N162="snížená",J162,0)</f>
        <v>0</v>
      </c>
      <c r="BG162" s="226">
        <f>IF(N162="zákl. přenesená",J162,0)</f>
        <v>0</v>
      </c>
      <c r="BH162" s="226">
        <f>IF(N162="sníž. přenesená",J162,0)</f>
        <v>0</v>
      </c>
      <c r="BI162" s="226">
        <f>IF(N162="nulová",J162,0)</f>
        <v>0</v>
      </c>
      <c r="BJ162" s="22" t="s">
        <v>82</v>
      </c>
      <c r="BK162" s="226">
        <f>ROUND(I162*H162,2)</f>
        <v>0</v>
      </c>
      <c r="BL162" s="22" t="s">
        <v>137</v>
      </c>
      <c r="BM162" s="22" t="s">
        <v>252</v>
      </c>
    </row>
    <row r="163" s="1" customFormat="1">
      <c r="B163" s="44"/>
      <c r="C163" s="72"/>
      <c r="D163" s="227" t="s">
        <v>139</v>
      </c>
      <c r="E163" s="72"/>
      <c r="F163" s="228" t="s">
        <v>253</v>
      </c>
      <c r="G163" s="72"/>
      <c r="H163" s="72"/>
      <c r="I163" s="185"/>
      <c r="J163" s="72"/>
      <c r="K163" s="72"/>
      <c r="L163" s="70"/>
      <c r="M163" s="229"/>
      <c r="N163" s="45"/>
      <c r="O163" s="45"/>
      <c r="P163" s="45"/>
      <c r="Q163" s="45"/>
      <c r="R163" s="45"/>
      <c r="S163" s="45"/>
      <c r="T163" s="93"/>
      <c r="AT163" s="22" t="s">
        <v>139</v>
      </c>
      <c r="AU163" s="22" t="s">
        <v>84</v>
      </c>
    </row>
    <row r="164" s="11" customFormat="1">
      <c r="B164" s="231"/>
      <c r="C164" s="232"/>
      <c r="D164" s="227" t="s">
        <v>143</v>
      </c>
      <c r="E164" s="233" t="s">
        <v>30</v>
      </c>
      <c r="F164" s="234" t="s">
        <v>161</v>
      </c>
      <c r="G164" s="232"/>
      <c r="H164" s="235">
        <v>5</v>
      </c>
      <c r="I164" s="236"/>
      <c r="J164" s="232"/>
      <c r="K164" s="232"/>
      <c r="L164" s="237"/>
      <c r="M164" s="238"/>
      <c r="N164" s="239"/>
      <c r="O164" s="239"/>
      <c r="P164" s="239"/>
      <c r="Q164" s="239"/>
      <c r="R164" s="239"/>
      <c r="S164" s="239"/>
      <c r="T164" s="240"/>
      <c r="AT164" s="241" t="s">
        <v>143</v>
      </c>
      <c r="AU164" s="241" t="s">
        <v>84</v>
      </c>
      <c r="AV164" s="11" t="s">
        <v>84</v>
      </c>
      <c r="AW164" s="11" t="s">
        <v>37</v>
      </c>
      <c r="AX164" s="11" t="s">
        <v>82</v>
      </c>
      <c r="AY164" s="241" t="s">
        <v>130</v>
      </c>
    </row>
    <row r="165" s="11" customFormat="1">
      <c r="B165" s="231"/>
      <c r="C165" s="232"/>
      <c r="D165" s="227" t="s">
        <v>143</v>
      </c>
      <c r="E165" s="232"/>
      <c r="F165" s="234" t="s">
        <v>254</v>
      </c>
      <c r="G165" s="232"/>
      <c r="H165" s="235">
        <v>5.0499999999999998</v>
      </c>
      <c r="I165" s="236"/>
      <c r="J165" s="232"/>
      <c r="K165" s="232"/>
      <c r="L165" s="237"/>
      <c r="M165" s="238"/>
      <c r="N165" s="239"/>
      <c r="O165" s="239"/>
      <c r="P165" s="239"/>
      <c r="Q165" s="239"/>
      <c r="R165" s="239"/>
      <c r="S165" s="239"/>
      <c r="T165" s="240"/>
      <c r="AT165" s="241" t="s">
        <v>143</v>
      </c>
      <c r="AU165" s="241" t="s">
        <v>84</v>
      </c>
      <c r="AV165" s="11" t="s">
        <v>84</v>
      </c>
      <c r="AW165" s="11" t="s">
        <v>6</v>
      </c>
      <c r="AX165" s="11" t="s">
        <v>82</v>
      </c>
      <c r="AY165" s="241" t="s">
        <v>130</v>
      </c>
    </row>
    <row r="166" s="1" customFormat="1" ht="25.5" customHeight="1">
      <c r="B166" s="44"/>
      <c r="C166" s="242" t="s">
        <v>255</v>
      </c>
      <c r="D166" s="242" t="s">
        <v>211</v>
      </c>
      <c r="E166" s="243" t="s">
        <v>256</v>
      </c>
      <c r="F166" s="244" t="s">
        <v>257</v>
      </c>
      <c r="G166" s="245" t="s">
        <v>186</v>
      </c>
      <c r="H166" s="246">
        <v>1.6479999999999999</v>
      </c>
      <c r="I166" s="247"/>
      <c r="J166" s="248">
        <f>ROUND(I166*H166,2)</f>
        <v>0</v>
      </c>
      <c r="K166" s="244" t="s">
        <v>30</v>
      </c>
      <c r="L166" s="249"/>
      <c r="M166" s="250" t="s">
        <v>30</v>
      </c>
      <c r="N166" s="251" t="s">
        <v>45</v>
      </c>
      <c r="O166" s="45"/>
      <c r="P166" s="224">
        <f>O166*H166</f>
        <v>0</v>
      </c>
      <c r="Q166" s="224">
        <v>0.13100000000000001</v>
      </c>
      <c r="R166" s="224">
        <f>Q166*H166</f>
        <v>0.215888</v>
      </c>
      <c r="S166" s="224">
        <v>0</v>
      </c>
      <c r="T166" s="225">
        <f>S166*H166</f>
        <v>0</v>
      </c>
      <c r="AR166" s="22" t="s">
        <v>183</v>
      </c>
      <c r="AT166" s="22" t="s">
        <v>211</v>
      </c>
      <c r="AU166" s="22" t="s">
        <v>84</v>
      </c>
      <c r="AY166" s="22" t="s">
        <v>130</v>
      </c>
      <c r="BE166" s="226">
        <f>IF(N166="základní",J166,0)</f>
        <v>0</v>
      </c>
      <c r="BF166" s="226">
        <f>IF(N166="snížená",J166,0)</f>
        <v>0</v>
      </c>
      <c r="BG166" s="226">
        <f>IF(N166="zákl. přenesená",J166,0)</f>
        <v>0</v>
      </c>
      <c r="BH166" s="226">
        <f>IF(N166="sníž. přenesená",J166,0)</f>
        <v>0</v>
      </c>
      <c r="BI166" s="226">
        <f>IF(N166="nulová",J166,0)</f>
        <v>0</v>
      </c>
      <c r="BJ166" s="22" t="s">
        <v>82</v>
      </c>
      <c r="BK166" s="226">
        <f>ROUND(I166*H166,2)</f>
        <v>0</v>
      </c>
      <c r="BL166" s="22" t="s">
        <v>137</v>
      </c>
      <c r="BM166" s="22" t="s">
        <v>258</v>
      </c>
    </row>
    <row r="167" s="1" customFormat="1">
      <c r="B167" s="44"/>
      <c r="C167" s="72"/>
      <c r="D167" s="227" t="s">
        <v>139</v>
      </c>
      <c r="E167" s="72"/>
      <c r="F167" s="228" t="s">
        <v>259</v>
      </c>
      <c r="G167" s="72"/>
      <c r="H167" s="72"/>
      <c r="I167" s="185"/>
      <c r="J167" s="72"/>
      <c r="K167" s="72"/>
      <c r="L167" s="70"/>
      <c r="M167" s="229"/>
      <c r="N167" s="45"/>
      <c r="O167" s="45"/>
      <c r="P167" s="45"/>
      <c r="Q167" s="45"/>
      <c r="R167" s="45"/>
      <c r="S167" s="45"/>
      <c r="T167" s="93"/>
      <c r="AT167" s="22" t="s">
        <v>139</v>
      </c>
      <c r="AU167" s="22" t="s">
        <v>84</v>
      </c>
    </row>
    <row r="168" s="11" customFormat="1">
      <c r="B168" s="231"/>
      <c r="C168" s="232"/>
      <c r="D168" s="227" t="s">
        <v>143</v>
      </c>
      <c r="E168" s="233" t="s">
        <v>30</v>
      </c>
      <c r="F168" s="234" t="s">
        <v>260</v>
      </c>
      <c r="G168" s="232"/>
      <c r="H168" s="235">
        <v>1.6000000000000001</v>
      </c>
      <c r="I168" s="236"/>
      <c r="J168" s="232"/>
      <c r="K168" s="232"/>
      <c r="L168" s="237"/>
      <c r="M168" s="238"/>
      <c r="N168" s="239"/>
      <c r="O168" s="239"/>
      <c r="P168" s="239"/>
      <c r="Q168" s="239"/>
      <c r="R168" s="239"/>
      <c r="S168" s="239"/>
      <c r="T168" s="240"/>
      <c r="AT168" s="241" t="s">
        <v>143</v>
      </c>
      <c r="AU168" s="241" t="s">
        <v>84</v>
      </c>
      <c r="AV168" s="11" t="s">
        <v>84</v>
      </c>
      <c r="AW168" s="11" t="s">
        <v>37</v>
      </c>
      <c r="AX168" s="11" t="s">
        <v>82</v>
      </c>
      <c r="AY168" s="241" t="s">
        <v>130</v>
      </c>
    </row>
    <row r="169" s="11" customFormat="1">
      <c r="B169" s="231"/>
      <c r="C169" s="232"/>
      <c r="D169" s="227" t="s">
        <v>143</v>
      </c>
      <c r="E169" s="232"/>
      <c r="F169" s="234" t="s">
        <v>261</v>
      </c>
      <c r="G169" s="232"/>
      <c r="H169" s="235">
        <v>1.6479999999999999</v>
      </c>
      <c r="I169" s="236"/>
      <c r="J169" s="232"/>
      <c r="K169" s="232"/>
      <c r="L169" s="237"/>
      <c r="M169" s="238"/>
      <c r="N169" s="239"/>
      <c r="O169" s="239"/>
      <c r="P169" s="239"/>
      <c r="Q169" s="239"/>
      <c r="R169" s="239"/>
      <c r="S169" s="239"/>
      <c r="T169" s="240"/>
      <c r="AT169" s="241" t="s">
        <v>143</v>
      </c>
      <c r="AU169" s="241" t="s">
        <v>84</v>
      </c>
      <c r="AV169" s="11" t="s">
        <v>84</v>
      </c>
      <c r="AW169" s="11" t="s">
        <v>6</v>
      </c>
      <c r="AX169" s="11" t="s">
        <v>82</v>
      </c>
      <c r="AY169" s="241" t="s">
        <v>130</v>
      </c>
    </row>
    <row r="170" s="10" customFormat="1" ht="29.88" customHeight="1">
      <c r="B170" s="199"/>
      <c r="C170" s="200"/>
      <c r="D170" s="201" t="s">
        <v>73</v>
      </c>
      <c r="E170" s="213" t="s">
        <v>168</v>
      </c>
      <c r="F170" s="213" t="s">
        <v>262</v>
      </c>
      <c r="G170" s="200"/>
      <c r="H170" s="200"/>
      <c r="I170" s="203"/>
      <c r="J170" s="214">
        <f>BK170</f>
        <v>0</v>
      </c>
      <c r="K170" s="200"/>
      <c r="L170" s="205"/>
      <c r="M170" s="206"/>
      <c r="N170" s="207"/>
      <c r="O170" s="207"/>
      <c r="P170" s="208">
        <f>SUM(P171:P174)</f>
        <v>0</v>
      </c>
      <c r="Q170" s="207"/>
      <c r="R170" s="208">
        <f>SUM(R171:R174)</f>
        <v>3.1694</v>
      </c>
      <c r="S170" s="207"/>
      <c r="T170" s="209">
        <f>SUM(T171:T174)</f>
        <v>0</v>
      </c>
      <c r="AR170" s="210" t="s">
        <v>82</v>
      </c>
      <c r="AT170" s="211" t="s">
        <v>73</v>
      </c>
      <c r="AU170" s="211" t="s">
        <v>82</v>
      </c>
      <c r="AY170" s="210" t="s">
        <v>130</v>
      </c>
      <c r="BK170" s="212">
        <f>SUM(BK171:BK174)</f>
        <v>0</v>
      </c>
    </row>
    <row r="171" s="1" customFormat="1" ht="16.5" customHeight="1">
      <c r="B171" s="44"/>
      <c r="C171" s="215" t="s">
        <v>263</v>
      </c>
      <c r="D171" s="215" t="s">
        <v>132</v>
      </c>
      <c r="E171" s="216" t="s">
        <v>264</v>
      </c>
      <c r="F171" s="217" t="s">
        <v>265</v>
      </c>
      <c r="G171" s="218" t="s">
        <v>186</v>
      </c>
      <c r="H171" s="219">
        <v>11.5</v>
      </c>
      <c r="I171" s="220"/>
      <c r="J171" s="221">
        <f>ROUND(I171*H171,2)</f>
        <v>0</v>
      </c>
      <c r="K171" s="217" t="s">
        <v>136</v>
      </c>
      <c r="L171" s="70"/>
      <c r="M171" s="222" t="s">
        <v>30</v>
      </c>
      <c r="N171" s="223" t="s">
        <v>45</v>
      </c>
      <c r="O171" s="45"/>
      <c r="P171" s="224">
        <f>O171*H171</f>
        <v>0</v>
      </c>
      <c r="Q171" s="224">
        <v>0.27560000000000001</v>
      </c>
      <c r="R171" s="224">
        <f>Q171*H171</f>
        <v>3.1694</v>
      </c>
      <c r="S171" s="224">
        <v>0</v>
      </c>
      <c r="T171" s="225">
        <f>S171*H171</f>
        <v>0</v>
      </c>
      <c r="AR171" s="22" t="s">
        <v>137</v>
      </c>
      <c r="AT171" s="22" t="s">
        <v>132</v>
      </c>
      <c r="AU171" s="22" t="s">
        <v>84</v>
      </c>
      <c r="AY171" s="22" t="s">
        <v>130</v>
      </c>
      <c r="BE171" s="226">
        <f>IF(N171="základní",J171,0)</f>
        <v>0</v>
      </c>
      <c r="BF171" s="226">
        <f>IF(N171="snížená",J171,0)</f>
        <v>0</v>
      </c>
      <c r="BG171" s="226">
        <f>IF(N171="zákl. přenesená",J171,0)</f>
        <v>0</v>
      </c>
      <c r="BH171" s="226">
        <f>IF(N171="sníž. přenesená",J171,0)</f>
        <v>0</v>
      </c>
      <c r="BI171" s="226">
        <f>IF(N171="nulová",J171,0)</f>
        <v>0</v>
      </c>
      <c r="BJ171" s="22" t="s">
        <v>82</v>
      </c>
      <c r="BK171" s="226">
        <f>ROUND(I171*H171,2)</f>
        <v>0</v>
      </c>
      <c r="BL171" s="22" t="s">
        <v>137</v>
      </c>
      <c r="BM171" s="22" t="s">
        <v>266</v>
      </c>
    </row>
    <row r="172" s="1" customFormat="1">
      <c r="B172" s="44"/>
      <c r="C172" s="72"/>
      <c r="D172" s="227" t="s">
        <v>139</v>
      </c>
      <c r="E172" s="72"/>
      <c r="F172" s="228" t="s">
        <v>267</v>
      </c>
      <c r="G172" s="72"/>
      <c r="H172" s="72"/>
      <c r="I172" s="185"/>
      <c r="J172" s="72"/>
      <c r="K172" s="72"/>
      <c r="L172" s="70"/>
      <c r="M172" s="229"/>
      <c r="N172" s="45"/>
      <c r="O172" s="45"/>
      <c r="P172" s="45"/>
      <c r="Q172" s="45"/>
      <c r="R172" s="45"/>
      <c r="S172" s="45"/>
      <c r="T172" s="93"/>
      <c r="AT172" s="22" t="s">
        <v>139</v>
      </c>
      <c r="AU172" s="22" t="s">
        <v>84</v>
      </c>
    </row>
    <row r="173" s="1" customFormat="1">
      <c r="B173" s="44"/>
      <c r="C173" s="72"/>
      <c r="D173" s="227" t="s">
        <v>198</v>
      </c>
      <c r="E173" s="72"/>
      <c r="F173" s="230" t="s">
        <v>268</v>
      </c>
      <c r="G173" s="72"/>
      <c r="H173" s="72"/>
      <c r="I173" s="185"/>
      <c r="J173" s="72"/>
      <c r="K173" s="72"/>
      <c r="L173" s="70"/>
      <c r="M173" s="229"/>
      <c r="N173" s="45"/>
      <c r="O173" s="45"/>
      <c r="P173" s="45"/>
      <c r="Q173" s="45"/>
      <c r="R173" s="45"/>
      <c r="S173" s="45"/>
      <c r="T173" s="93"/>
      <c r="AT173" s="22" t="s">
        <v>198</v>
      </c>
      <c r="AU173" s="22" t="s">
        <v>84</v>
      </c>
    </row>
    <row r="174" s="11" customFormat="1">
      <c r="B174" s="231"/>
      <c r="C174" s="232"/>
      <c r="D174" s="227" t="s">
        <v>143</v>
      </c>
      <c r="E174" s="233" t="s">
        <v>30</v>
      </c>
      <c r="F174" s="234" t="s">
        <v>269</v>
      </c>
      <c r="G174" s="232"/>
      <c r="H174" s="235">
        <v>11.5</v>
      </c>
      <c r="I174" s="236"/>
      <c r="J174" s="232"/>
      <c r="K174" s="232"/>
      <c r="L174" s="237"/>
      <c r="M174" s="238"/>
      <c r="N174" s="239"/>
      <c r="O174" s="239"/>
      <c r="P174" s="239"/>
      <c r="Q174" s="239"/>
      <c r="R174" s="239"/>
      <c r="S174" s="239"/>
      <c r="T174" s="240"/>
      <c r="AT174" s="241" t="s">
        <v>143</v>
      </c>
      <c r="AU174" s="241" t="s">
        <v>84</v>
      </c>
      <c r="AV174" s="11" t="s">
        <v>84</v>
      </c>
      <c r="AW174" s="11" t="s">
        <v>37</v>
      </c>
      <c r="AX174" s="11" t="s">
        <v>82</v>
      </c>
      <c r="AY174" s="241" t="s">
        <v>130</v>
      </c>
    </row>
    <row r="175" s="10" customFormat="1" ht="29.88" customHeight="1">
      <c r="B175" s="199"/>
      <c r="C175" s="200"/>
      <c r="D175" s="201" t="s">
        <v>73</v>
      </c>
      <c r="E175" s="213" t="s">
        <v>192</v>
      </c>
      <c r="F175" s="213" t="s">
        <v>270</v>
      </c>
      <c r="G175" s="200"/>
      <c r="H175" s="200"/>
      <c r="I175" s="203"/>
      <c r="J175" s="214">
        <f>BK175</f>
        <v>0</v>
      </c>
      <c r="K175" s="200"/>
      <c r="L175" s="205"/>
      <c r="M175" s="206"/>
      <c r="N175" s="207"/>
      <c r="O175" s="207"/>
      <c r="P175" s="208">
        <f>P176+SUM(P177:P247)</f>
        <v>0</v>
      </c>
      <c r="Q175" s="207"/>
      <c r="R175" s="208">
        <f>R176+SUM(R177:R247)</f>
        <v>4.4186699999999997</v>
      </c>
      <c r="S175" s="207"/>
      <c r="T175" s="209">
        <f>T176+SUM(T177:T247)</f>
        <v>12.895</v>
      </c>
      <c r="AR175" s="210" t="s">
        <v>82</v>
      </c>
      <c r="AT175" s="211" t="s">
        <v>73</v>
      </c>
      <c r="AU175" s="211" t="s">
        <v>82</v>
      </c>
      <c r="AY175" s="210" t="s">
        <v>130</v>
      </c>
      <c r="BK175" s="212">
        <f>BK176+SUM(BK177:BK247)</f>
        <v>0</v>
      </c>
    </row>
    <row r="176" s="1" customFormat="1" ht="16.5" customHeight="1">
      <c r="B176" s="44"/>
      <c r="C176" s="215" t="s">
        <v>271</v>
      </c>
      <c r="D176" s="215" t="s">
        <v>132</v>
      </c>
      <c r="E176" s="216" t="s">
        <v>272</v>
      </c>
      <c r="F176" s="217" t="s">
        <v>273</v>
      </c>
      <c r="G176" s="218" t="s">
        <v>214</v>
      </c>
      <c r="H176" s="219">
        <v>6</v>
      </c>
      <c r="I176" s="220"/>
      <c r="J176" s="221">
        <f>ROUND(I176*H176,2)</f>
        <v>0</v>
      </c>
      <c r="K176" s="217" t="s">
        <v>30</v>
      </c>
      <c r="L176" s="70"/>
      <c r="M176" s="222" t="s">
        <v>30</v>
      </c>
      <c r="N176" s="223" t="s">
        <v>45</v>
      </c>
      <c r="O176" s="45"/>
      <c r="P176" s="224">
        <f>O176*H176</f>
        <v>0</v>
      </c>
      <c r="Q176" s="224">
        <v>0</v>
      </c>
      <c r="R176" s="224">
        <f>Q176*H176</f>
        <v>0</v>
      </c>
      <c r="S176" s="224">
        <v>0</v>
      </c>
      <c r="T176" s="225">
        <f>S176*H176</f>
        <v>0</v>
      </c>
      <c r="AR176" s="22" t="s">
        <v>137</v>
      </c>
      <c r="AT176" s="22" t="s">
        <v>132</v>
      </c>
      <c r="AU176" s="22" t="s">
        <v>84</v>
      </c>
      <c r="AY176" s="22" t="s">
        <v>130</v>
      </c>
      <c r="BE176" s="226">
        <f>IF(N176="základní",J176,0)</f>
        <v>0</v>
      </c>
      <c r="BF176" s="226">
        <f>IF(N176="snížená",J176,0)</f>
        <v>0</v>
      </c>
      <c r="BG176" s="226">
        <f>IF(N176="zákl. přenesená",J176,0)</f>
        <v>0</v>
      </c>
      <c r="BH176" s="226">
        <f>IF(N176="sníž. přenesená",J176,0)</f>
        <v>0</v>
      </c>
      <c r="BI176" s="226">
        <f>IF(N176="nulová",J176,0)</f>
        <v>0</v>
      </c>
      <c r="BJ176" s="22" t="s">
        <v>82</v>
      </c>
      <c r="BK176" s="226">
        <f>ROUND(I176*H176,2)</f>
        <v>0</v>
      </c>
      <c r="BL176" s="22" t="s">
        <v>137</v>
      </c>
      <c r="BM176" s="22" t="s">
        <v>274</v>
      </c>
    </row>
    <row r="177" s="1" customFormat="1">
      <c r="B177" s="44"/>
      <c r="C177" s="72"/>
      <c r="D177" s="227" t="s">
        <v>139</v>
      </c>
      <c r="E177" s="72"/>
      <c r="F177" s="228" t="s">
        <v>275</v>
      </c>
      <c r="G177" s="72"/>
      <c r="H177" s="72"/>
      <c r="I177" s="185"/>
      <c r="J177" s="72"/>
      <c r="K177" s="72"/>
      <c r="L177" s="70"/>
      <c r="M177" s="229"/>
      <c r="N177" s="45"/>
      <c r="O177" s="45"/>
      <c r="P177" s="45"/>
      <c r="Q177" s="45"/>
      <c r="R177" s="45"/>
      <c r="S177" s="45"/>
      <c r="T177" s="93"/>
      <c r="AT177" s="22" t="s">
        <v>139</v>
      </c>
      <c r="AU177" s="22" t="s">
        <v>84</v>
      </c>
    </row>
    <row r="178" s="1" customFormat="1">
      <c r="B178" s="44"/>
      <c r="C178" s="72"/>
      <c r="D178" s="227" t="s">
        <v>141</v>
      </c>
      <c r="E178" s="72"/>
      <c r="F178" s="230" t="s">
        <v>276</v>
      </c>
      <c r="G178" s="72"/>
      <c r="H178" s="72"/>
      <c r="I178" s="185"/>
      <c r="J178" s="72"/>
      <c r="K178" s="72"/>
      <c r="L178" s="70"/>
      <c r="M178" s="229"/>
      <c r="N178" s="45"/>
      <c r="O178" s="45"/>
      <c r="P178" s="45"/>
      <c r="Q178" s="45"/>
      <c r="R178" s="45"/>
      <c r="S178" s="45"/>
      <c r="T178" s="93"/>
      <c r="AT178" s="22" t="s">
        <v>141</v>
      </c>
      <c r="AU178" s="22" t="s">
        <v>84</v>
      </c>
    </row>
    <row r="179" s="1" customFormat="1">
      <c r="B179" s="44"/>
      <c r="C179" s="72"/>
      <c r="D179" s="227" t="s">
        <v>198</v>
      </c>
      <c r="E179" s="72"/>
      <c r="F179" s="230" t="s">
        <v>277</v>
      </c>
      <c r="G179" s="72"/>
      <c r="H179" s="72"/>
      <c r="I179" s="185"/>
      <c r="J179" s="72"/>
      <c r="K179" s="72"/>
      <c r="L179" s="70"/>
      <c r="M179" s="229"/>
      <c r="N179" s="45"/>
      <c r="O179" s="45"/>
      <c r="P179" s="45"/>
      <c r="Q179" s="45"/>
      <c r="R179" s="45"/>
      <c r="S179" s="45"/>
      <c r="T179" s="93"/>
      <c r="AT179" s="22" t="s">
        <v>198</v>
      </c>
      <c r="AU179" s="22" t="s">
        <v>84</v>
      </c>
    </row>
    <row r="180" s="11" customFormat="1">
      <c r="B180" s="231"/>
      <c r="C180" s="232"/>
      <c r="D180" s="227" t="s">
        <v>143</v>
      </c>
      <c r="E180" s="233" t="s">
        <v>30</v>
      </c>
      <c r="F180" s="234" t="s">
        <v>168</v>
      </c>
      <c r="G180" s="232"/>
      <c r="H180" s="235">
        <v>6</v>
      </c>
      <c r="I180" s="236"/>
      <c r="J180" s="232"/>
      <c r="K180" s="232"/>
      <c r="L180" s="237"/>
      <c r="M180" s="238"/>
      <c r="N180" s="239"/>
      <c r="O180" s="239"/>
      <c r="P180" s="239"/>
      <c r="Q180" s="239"/>
      <c r="R180" s="239"/>
      <c r="S180" s="239"/>
      <c r="T180" s="240"/>
      <c r="AT180" s="241" t="s">
        <v>143</v>
      </c>
      <c r="AU180" s="241" t="s">
        <v>84</v>
      </c>
      <c r="AV180" s="11" t="s">
        <v>84</v>
      </c>
      <c r="AW180" s="11" t="s">
        <v>37</v>
      </c>
      <c r="AX180" s="11" t="s">
        <v>82</v>
      </c>
      <c r="AY180" s="241" t="s">
        <v>130</v>
      </c>
    </row>
    <row r="181" s="1" customFormat="1" ht="16.5" customHeight="1">
      <c r="B181" s="44"/>
      <c r="C181" s="242" t="s">
        <v>9</v>
      </c>
      <c r="D181" s="242" t="s">
        <v>211</v>
      </c>
      <c r="E181" s="243" t="s">
        <v>278</v>
      </c>
      <c r="F181" s="244" t="s">
        <v>279</v>
      </c>
      <c r="G181" s="245" t="s">
        <v>214</v>
      </c>
      <c r="H181" s="246">
        <v>6</v>
      </c>
      <c r="I181" s="247"/>
      <c r="J181" s="248">
        <f>ROUND(I181*H181,2)</f>
        <v>0</v>
      </c>
      <c r="K181" s="244" t="s">
        <v>30</v>
      </c>
      <c r="L181" s="249"/>
      <c r="M181" s="250" t="s">
        <v>30</v>
      </c>
      <c r="N181" s="251" t="s">
        <v>45</v>
      </c>
      <c r="O181" s="45"/>
      <c r="P181" s="224">
        <f>O181*H181</f>
        <v>0</v>
      </c>
      <c r="Q181" s="224">
        <v>0</v>
      </c>
      <c r="R181" s="224">
        <f>Q181*H181</f>
        <v>0</v>
      </c>
      <c r="S181" s="224">
        <v>0</v>
      </c>
      <c r="T181" s="225">
        <f>S181*H181</f>
        <v>0</v>
      </c>
      <c r="AR181" s="22" t="s">
        <v>183</v>
      </c>
      <c r="AT181" s="22" t="s">
        <v>211</v>
      </c>
      <c r="AU181" s="22" t="s">
        <v>84</v>
      </c>
      <c r="AY181" s="22" t="s">
        <v>130</v>
      </c>
      <c r="BE181" s="226">
        <f>IF(N181="základní",J181,0)</f>
        <v>0</v>
      </c>
      <c r="BF181" s="226">
        <f>IF(N181="snížená",J181,0)</f>
        <v>0</v>
      </c>
      <c r="BG181" s="226">
        <f>IF(N181="zákl. přenesená",J181,0)</f>
        <v>0</v>
      </c>
      <c r="BH181" s="226">
        <f>IF(N181="sníž. přenesená",J181,0)</f>
        <v>0</v>
      </c>
      <c r="BI181" s="226">
        <f>IF(N181="nulová",J181,0)</f>
        <v>0</v>
      </c>
      <c r="BJ181" s="22" t="s">
        <v>82</v>
      </c>
      <c r="BK181" s="226">
        <f>ROUND(I181*H181,2)</f>
        <v>0</v>
      </c>
      <c r="BL181" s="22" t="s">
        <v>137</v>
      </c>
      <c r="BM181" s="22" t="s">
        <v>280</v>
      </c>
    </row>
    <row r="182" s="1" customFormat="1">
      <c r="B182" s="44"/>
      <c r="C182" s="72"/>
      <c r="D182" s="227" t="s">
        <v>139</v>
      </c>
      <c r="E182" s="72"/>
      <c r="F182" s="228" t="s">
        <v>279</v>
      </c>
      <c r="G182" s="72"/>
      <c r="H182" s="72"/>
      <c r="I182" s="185"/>
      <c r="J182" s="72"/>
      <c r="K182" s="72"/>
      <c r="L182" s="70"/>
      <c r="M182" s="229"/>
      <c r="N182" s="45"/>
      <c r="O182" s="45"/>
      <c r="P182" s="45"/>
      <c r="Q182" s="45"/>
      <c r="R182" s="45"/>
      <c r="S182" s="45"/>
      <c r="T182" s="93"/>
      <c r="AT182" s="22" t="s">
        <v>139</v>
      </c>
      <c r="AU182" s="22" t="s">
        <v>84</v>
      </c>
    </row>
    <row r="183" s="1" customFormat="1">
      <c r="B183" s="44"/>
      <c r="C183" s="72"/>
      <c r="D183" s="227" t="s">
        <v>198</v>
      </c>
      <c r="E183" s="72"/>
      <c r="F183" s="230" t="s">
        <v>281</v>
      </c>
      <c r="G183" s="72"/>
      <c r="H183" s="72"/>
      <c r="I183" s="185"/>
      <c r="J183" s="72"/>
      <c r="K183" s="72"/>
      <c r="L183" s="70"/>
      <c r="M183" s="229"/>
      <c r="N183" s="45"/>
      <c r="O183" s="45"/>
      <c r="P183" s="45"/>
      <c r="Q183" s="45"/>
      <c r="R183" s="45"/>
      <c r="S183" s="45"/>
      <c r="T183" s="93"/>
      <c r="AT183" s="22" t="s">
        <v>198</v>
      </c>
      <c r="AU183" s="22" t="s">
        <v>84</v>
      </c>
    </row>
    <row r="184" s="11" customFormat="1">
      <c r="B184" s="231"/>
      <c r="C184" s="232"/>
      <c r="D184" s="227" t="s">
        <v>143</v>
      </c>
      <c r="E184" s="233" t="s">
        <v>30</v>
      </c>
      <c r="F184" s="234" t="s">
        <v>168</v>
      </c>
      <c r="G184" s="232"/>
      <c r="H184" s="235">
        <v>6</v>
      </c>
      <c r="I184" s="236"/>
      <c r="J184" s="232"/>
      <c r="K184" s="232"/>
      <c r="L184" s="237"/>
      <c r="M184" s="238"/>
      <c r="N184" s="239"/>
      <c r="O184" s="239"/>
      <c r="P184" s="239"/>
      <c r="Q184" s="239"/>
      <c r="R184" s="239"/>
      <c r="S184" s="239"/>
      <c r="T184" s="240"/>
      <c r="AT184" s="241" t="s">
        <v>143</v>
      </c>
      <c r="AU184" s="241" t="s">
        <v>84</v>
      </c>
      <c r="AV184" s="11" t="s">
        <v>84</v>
      </c>
      <c r="AW184" s="11" t="s">
        <v>37</v>
      </c>
      <c r="AX184" s="11" t="s">
        <v>82</v>
      </c>
      <c r="AY184" s="241" t="s">
        <v>130</v>
      </c>
    </row>
    <row r="185" s="1" customFormat="1" ht="25.5" customHeight="1">
      <c r="B185" s="44"/>
      <c r="C185" s="215" t="s">
        <v>282</v>
      </c>
      <c r="D185" s="215" t="s">
        <v>132</v>
      </c>
      <c r="E185" s="216" t="s">
        <v>283</v>
      </c>
      <c r="F185" s="217" t="s">
        <v>284</v>
      </c>
      <c r="G185" s="218" t="s">
        <v>214</v>
      </c>
      <c r="H185" s="219">
        <v>2</v>
      </c>
      <c r="I185" s="220"/>
      <c r="J185" s="221">
        <f>ROUND(I185*H185,2)</f>
        <v>0</v>
      </c>
      <c r="K185" s="217" t="s">
        <v>136</v>
      </c>
      <c r="L185" s="70"/>
      <c r="M185" s="222" t="s">
        <v>30</v>
      </c>
      <c r="N185" s="223" t="s">
        <v>45</v>
      </c>
      <c r="O185" s="45"/>
      <c r="P185" s="224">
        <f>O185*H185</f>
        <v>0</v>
      </c>
      <c r="Q185" s="224">
        <v>0.00069999999999999999</v>
      </c>
      <c r="R185" s="224">
        <f>Q185*H185</f>
        <v>0.0014</v>
      </c>
      <c r="S185" s="224">
        <v>0</v>
      </c>
      <c r="T185" s="225">
        <f>S185*H185</f>
        <v>0</v>
      </c>
      <c r="AR185" s="22" t="s">
        <v>137</v>
      </c>
      <c r="AT185" s="22" t="s">
        <v>132</v>
      </c>
      <c r="AU185" s="22" t="s">
        <v>84</v>
      </c>
      <c r="AY185" s="22" t="s">
        <v>130</v>
      </c>
      <c r="BE185" s="226">
        <f>IF(N185="základní",J185,0)</f>
        <v>0</v>
      </c>
      <c r="BF185" s="226">
        <f>IF(N185="snížená",J185,0)</f>
        <v>0</v>
      </c>
      <c r="BG185" s="226">
        <f>IF(N185="zákl. přenesená",J185,0)</f>
        <v>0</v>
      </c>
      <c r="BH185" s="226">
        <f>IF(N185="sníž. přenesená",J185,0)</f>
        <v>0</v>
      </c>
      <c r="BI185" s="226">
        <f>IF(N185="nulová",J185,0)</f>
        <v>0</v>
      </c>
      <c r="BJ185" s="22" t="s">
        <v>82</v>
      </c>
      <c r="BK185" s="226">
        <f>ROUND(I185*H185,2)</f>
        <v>0</v>
      </c>
      <c r="BL185" s="22" t="s">
        <v>137</v>
      </c>
      <c r="BM185" s="22" t="s">
        <v>285</v>
      </c>
    </row>
    <row r="186" s="1" customFormat="1">
      <c r="B186" s="44"/>
      <c r="C186" s="72"/>
      <c r="D186" s="227" t="s">
        <v>139</v>
      </c>
      <c r="E186" s="72"/>
      <c r="F186" s="228" t="s">
        <v>286</v>
      </c>
      <c r="G186" s="72"/>
      <c r="H186" s="72"/>
      <c r="I186" s="185"/>
      <c r="J186" s="72"/>
      <c r="K186" s="72"/>
      <c r="L186" s="70"/>
      <c r="M186" s="229"/>
      <c r="N186" s="45"/>
      <c r="O186" s="45"/>
      <c r="P186" s="45"/>
      <c r="Q186" s="45"/>
      <c r="R186" s="45"/>
      <c r="S186" s="45"/>
      <c r="T186" s="93"/>
      <c r="AT186" s="22" t="s">
        <v>139</v>
      </c>
      <c r="AU186" s="22" t="s">
        <v>84</v>
      </c>
    </row>
    <row r="187" s="1" customFormat="1">
      <c r="B187" s="44"/>
      <c r="C187" s="72"/>
      <c r="D187" s="227" t="s">
        <v>141</v>
      </c>
      <c r="E187" s="72"/>
      <c r="F187" s="230" t="s">
        <v>287</v>
      </c>
      <c r="G187" s="72"/>
      <c r="H187" s="72"/>
      <c r="I187" s="185"/>
      <c r="J187" s="72"/>
      <c r="K187" s="72"/>
      <c r="L187" s="70"/>
      <c r="M187" s="229"/>
      <c r="N187" s="45"/>
      <c r="O187" s="45"/>
      <c r="P187" s="45"/>
      <c r="Q187" s="45"/>
      <c r="R187" s="45"/>
      <c r="S187" s="45"/>
      <c r="T187" s="93"/>
      <c r="AT187" s="22" t="s">
        <v>141</v>
      </c>
      <c r="AU187" s="22" t="s">
        <v>84</v>
      </c>
    </row>
    <row r="188" s="11" customFormat="1">
      <c r="B188" s="231"/>
      <c r="C188" s="232"/>
      <c r="D188" s="227" t="s">
        <v>143</v>
      </c>
      <c r="E188" s="233" t="s">
        <v>30</v>
      </c>
      <c r="F188" s="234" t="s">
        <v>288</v>
      </c>
      <c r="G188" s="232"/>
      <c r="H188" s="235">
        <v>1</v>
      </c>
      <c r="I188" s="236"/>
      <c r="J188" s="232"/>
      <c r="K188" s="232"/>
      <c r="L188" s="237"/>
      <c r="M188" s="238"/>
      <c r="N188" s="239"/>
      <c r="O188" s="239"/>
      <c r="P188" s="239"/>
      <c r="Q188" s="239"/>
      <c r="R188" s="239"/>
      <c r="S188" s="239"/>
      <c r="T188" s="240"/>
      <c r="AT188" s="241" t="s">
        <v>143</v>
      </c>
      <c r="AU188" s="241" t="s">
        <v>84</v>
      </c>
      <c r="AV188" s="11" t="s">
        <v>84</v>
      </c>
      <c r="AW188" s="11" t="s">
        <v>37</v>
      </c>
      <c r="AX188" s="11" t="s">
        <v>74</v>
      </c>
      <c r="AY188" s="241" t="s">
        <v>130</v>
      </c>
    </row>
    <row r="189" s="11" customFormat="1">
      <c r="B189" s="231"/>
      <c r="C189" s="232"/>
      <c r="D189" s="227" t="s">
        <v>143</v>
      </c>
      <c r="E189" s="233" t="s">
        <v>30</v>
      </c>
      <c r="F189" s="234" t="s">
        <v>289</v>
      </c>
      <c r="G189" s="232"/>
      <c r="H189" s="235">
        <v>1</v>
      </c>
      <c r="I189" s="236"/>
      <c r="J189" s="232"/>
      <c r="K189" s="232"/>
      <c r="L189" s="237"/>
      <c r="M189" s="238"/>
      <c r="N189" s="239"/>
      <c r="O189" s="239"/>
      <c r="P189" s="239"/>
      <c r="Q189" s="239"/>
      <c r="R189" s="239"/>
      <c r="S189" s="239"/>
      <c r="T189" s="240"/>
      <c r="AT189" s="241" t="s">
        <v>143</v>
      </c>
      <c r="AU189" s="241" t="s">
        <v>84</v>
      </c>
      <c r="AV189" s="11" t="s">
        <v>84</v>
      </c>
      <c r="AW189" s="11" t="s">
        <v>37</v>
      </c>
      <c r="AX189" s="11" t="s">
        <v>74</v>
      </c>
      <c r="AY189" s="241" t="s">
        <v>130</v>
      </c>
    </row>
    <row r="190" s="12" customFormat="1">
      <c r="B190" s="252"/>
      <c r="C190" s="253"/>
      <c r="D190" s="227" t="s">
        <v>143</v>
      </c>
      <c r="E190" s="254" t="s">
        <v>30</v>
      </c>
      <c r="F190" s="255" t="s">
        <v>290</v>
      </c>
      <c r="G190" s="253"/>
      <c r="H190" s="256">
        <v>2</v>
      </c>
      <c r="I190" s="257"/>
      <c r="J190" s="253"/>
      <c r="K190" s="253"/>
      <c r="L190" s="258"/>
      <c r="M190" s="259"/>
      <c r="N190" s="260"/>
      <c r="O190" s="260"/>
      <c r="P190" s="260"/>
      <c r="Q190" s="260"/>
      <c r="R190" s="260"/>
      <c r="S190" s="260"/>
      <c r="T190" s="261"/>
      <c r="AT190" s="262" t="s">
        <v>143</v>
      </c>
      <c r="AU190" s="262" t="s">
        <v>84</v>
      </c>
      <c r="AV190" s="12" t="s">
        <v>137</v>
      </c>
      <c r="AW190" s="12" t="s">
        <v>37</v>
      </c>
      <c r="AX190" s="12" t="s">
        <v>82</v>
      </c>
      <c r="AY190" s="262" t="s">
        <v>130</v>
      </c>
    </row>
    <row r="191" s="1" customFormat="1" ht="16.5" customHeight="1">
      <c r="B191" s="44"/>
      <c r="C191" s="242" t="s">
        <v>291</v>
      </c>
      <c r="D191" s="242" t="s">
        <v>211</v>
      </c>
      <c r="E191" s="243" t="s">
        <v>292</v>
      </c>
      <c r="F191" s="244" t="s">
        <v>293</v>
      </c>
      <c r="G191" s="245" t="s">
        <v>214</v>
      </c>
      <c r="H191" s="246">
        <v>1</v>
      </c>
      <c r="I191" s="247"/>
      <c r="J191" s="248">
        <f>ROUND(I191*H191,2)</f>
        <v>0</v>
      </c>
      <c r="K191" s="244" t="s">
        <v>136</v>
      </c>
      <c r="L191" s="249"/>
      <c r="M191" s="250" t="s">
        <v>30</v>
      </c>
      <c r="N191" s="251" t="s">
        <v>45</v>
      </c>
      <c r="O191" s="45"/>
      <c r="P191" s="224">
        <f>O191*H191</f>
        <v>0</v>
      </c>
      <c r="Q191" s="224">
        <v>0.0040000000000000001</v>
      </c>
      <c r="R191" s="224">
        <f>Q191*H191</f>
        <v>0.0040000000000000001</v>
      </c>
      <c r="S191" s="224">
        <v>0</v>
      </c>
      <c r="T191" s="225">
        <f>S191*H191</f>
        <v>0</v>
      </c>
      <c r="AR191" s="22" t="s">
        <v>183</v>
      </c>
      <c r="AT191" s="22" t="s">
        <v>211</v>
      </c>
      <c r="AU191" s="22" t="s">
        <v>84</v>
      </c>
      <c r="AY191" s="22" t="s">
        <v>130</v>
      </c>
      <c r="BE191" s="226">
        <f>IF(N191="základní",J191,0)</f>
        <v>0</v>
      </c>
      <c r="BF191" s="226">
        <f>IF(N191="snížená",J191,0)</f>
        <v>0</v>
      </c>
      <c r="BG191" s="226">
        <f>IF(N191="zákl. přenesená",J191,0)</f>
        <v>0</v>
      </c>
      <c r="BH191" s="226">
        <f>IF(N191="sníž. přenesená",J191,0)</f>
        <v>0</v>
      </c>
      <c r="BI191" s="226">
        <f>IF(N191="nulová",J191,0)</f>
        <v>0</v>
      </c>
      <c r="BJ191" s="22" t="s">
        <v>82</v>
      </c>
      <c r="BK191" s="226">
        <f>ROUND(I191*H191,2)</f>
        <v>0</v>
      </c>
      <c r="BL191" s="22" t="s">
        <v>137</v>
      </c>
      <c r="BM191" s="22" t="s">
        <v>294</v>
      </c>
    </row>
    <row r="192" s="1" customFormat="1">
      <c r="B192" s="44"/>
      <c r="C192" s="72"/>
      <c r="D192" s="227" t="s">
        <v>139</v>
      </c>
      <c r="E192" s="72"/>
      <c r="F192" s="228" t="s">
        <v>293</v>
      </c>
      <c r="G192" s="72"/>
      <c r="H192" s="72"/>
      <c r="I192" s="185"/>
      <c r="J192" s="72"/>
      <c r="K192" s="72"/>
      <c r="L192" s="70"/>
      <c r="M192" s="229"/>
      <c r="N192" s="45"/>
      <c r="O192" s="45"/>
      <c r="P192" s="45"/>
      <c r="Q192" s="45"/>
      <c r="R192" s="45"/>
      <c r="S192" s="45"/>
      <c r="T192" s="93"/>
      <c r="AT192" s="22" t="s">
        <v>139</v>
      </c>
      <c r="AU192" s="22" t="s">
        <v>84</v>
      </c>
    </row>
    <row r="193" s="11" customFormat="1">
      <c r="B193" s="231"/>
      <c r="C193" s="232"/>
      <c r="D193" s="227" t="s">
        <v>143</v>
      </c>
      <c r="E193" s="233" t="s">
        <v>30</v>
      </c>
      <c r="F193" s="234" t="s">
        <v>82</v>
      </c>
      <c r="G193" s="232"/>
      <c r="H193" s="235">
        <v>1</v>
      </c>
      <c r="I193" s="236"/>
      <c r="J193" s="232"/>
      <c r="K193" s="232"/>
      <c r="L193" s="237"/>
      <c r="M193" s="238"/>
      <c r="N193" s="239"/>
      <c r="O193" s="239"/>
      <c r="P193" s="239"/>
      <c r="Q193" s="239"/>
      <c r="R193" s="239"/>
      <c r="S193" s="239"/>
      <c r="T193" s="240"/>
      <c r="AT193" s="241" t="s">
        <v>143</v>
      </c>
      <c r="AU193" s="241" t="s">
        <v>84</v>
      </c>
      <c r="AV193" s="11" t="s">
        <v>84</v>
      </c>
      <c r="AW193" s="11" t="s">
        <v>37</v>
      </c>
      <c r="AX193" s="11" t="s">
        <v>82</v>
      </c>
      <c r="AY193" s="241" t="s">
        <v>130</v>
      </c>
    </row>
    <row r="194" s="1" customFormat="1" ht="16.5" customHeight="1">
      <c r="B194" s="44"/>
      <c r="C194" s="215" t="s">
        <v>295</v>
      </c>
      <c r="D194" s="215" t="s">
        <v>132</v>
      </c>
      <c r="E194" s="216" t="s">
        <v>296</v>
      </c>
      <c r="F194" s="217" t="s">
        <v>297</v>
      </c>
      <c r="G194" s="218" t="s">
        <v>214</v>
      </c>
      <c r="H194" s="219">
        <v>1</v>
      </c>
      <c r="I194" s="220"/>
      <c r="J194" s="221">
        <f>ROUND(I194*H194,2)</f>
        <v>0</v>
      </c>
      <c r="K194" s="217" t="s">
        <v>136</v>
      </c>
      <c r="L194" s="70"/>
      <c r="M194" s="222" t="s">
        <v>30</v>
      </c>
      <c r="N194" s="223" t="s">
        <v>45</v>
      </c>
      <c r="O194" s="45"/>
      <c r="P194" s="224">
        <f>O194*H194</f>
        <v>0</v>
      </c>
      <c r="Q194" s="224">
        <v>0</v>
      </c>
      <c r="R194" s="224">
        <f>Q194*H194</f>
        <v>0</v>
      </c>
      <c r="S194" s="224">
        <v>0</v>
      </c>
      <c r="T194" s="225">
        <f>S194*H194</f>
        <v>0</v>
      </c>
      <c r="AR194" s="22" t="s">
        <v>137</v>
      </c>
      <c r="AT194" s="22" t="s">
        <v>132</v>
      </c>
      <c r="AU194" s="22" t="s">
        <v>84</v>
      </c>
      <c r="AY194" s="22" t="s">
        <v>130</v>
      </c>
      <c r="BE194" s="226">
        <f>IF(N194="základní",J194,0)</f>
        <v>0</v>
      </c>
      <c r="BF194" s="226">
        <f>IF(N194="snížená",J194,0)</f>
        <v>0</v>
      </c>
      <c r="BG194" s="226">
        <f>IF(N194="zákl. přenesená",J194,0)</f>
        <v>0</v>
      </c>
      <c r="BH194" s="226">
        <f>IF(N194="sníž. přenesená",J194,0)</f>
        <v>0</v>
      </c>
      <c r="BI194" s="226">
        <f>IF(N194="nulová",J194,0)</f>
        <v>0</v>
      </c>
      <c r="BJ194" s="22" t="s">
        <v>82</v>
      </c>
      <c r="BK194" s="226">
        <f>ROUND(I194*H194,2)</f>
        <v>0</v>
      </c>
      <c r="BL194" s="22" t="s">
        <v>137</v>
      </c>
      <c r="BM194" s="22" t="s">
        <v>298</v>
      </c>
    </row>
    <row r="195" s="1" customFormat="1">
      <c r="B195" s="44"/>
      <c r="C195" s="72"/>
      <c r="D195" s="227" t="s">
        <v>139</v>
      </c>
      <c r="E195" s="72"/>
      <c r="F195" s="228" t="s">
        <v>299</v>
      </c>
      <c r="G195" s="72"/>
      <c r="H195" s="72"/>
      <c r="I195" s="185"/>
      <c r="J195" s="72"/>
      <c r="K195" s="72"/>
      <c r="L195" s="70"/>
      <c r="M195" s="229"/>
      <c r="N195" s="45"/>
      <c r="O195" s="45"/>
      <c r="P195" s="45"/>
      <c r="Q195" s="45"/>
      <c r="R195" s="45"/>
      <c r="S195" s="45"/>
      <c r="T195" s="93"/>
      <c r="AT195" s="22" t="s">
        <v>139</v>
      </c>
      <c r="AU195" s="22" t="s">
        <v>84</v>
      </c>
    </row>
    <row r="196" s="1" customFormat="1">
      <c r="B196" s="44"/>
      <c r="C196" s="72"/>
      <c r="D196" s="227" t="s">
        <v>141</v>
      </c>
      <c r="E196" s="72"/>
      <c r="F196" s="230" t="s">
        <v>300</v>
      </c>
      <c r="G196" s="72"/>
      <c r="H196" s="72"/>
      <c r="I196" s="185"/>
      <c r="J196" s="72"/>
      <c r="K196" s="72"/>
      <c r="L196" s="70"/>
      <c r="M196" s="229"/>
      <c r="N196" s="45"/>
      <c r="O196" s="45"/>
      <c r="P196" s="45"/>
      <c r="Q196" s="45"/>
      <c r="R196" s="45"/>
      <c r="S196" s="45"/>
      <c r="T196" s="93"/>
      <c r="AT196" s="22" t="s">
        <v>141</v>
      </c>
      <c r="AU196" s="22" t="s">
        <v>84</v>
      </c>
    </row>
    <row r="197" s="11" customFormat="1">
      <c r="B197" s="231"/>
      <c r="C197" s="232"/>
      <c r="D197" s="227" t="s">
        <v>143</v>
      </c>
      <c r="E197" s="233" t="s">
        <v>30</v>
      </c>
      <c r="F197" s="234" t="s">
        <v>82</v>
      </c>
      <c r="G197" s="232"/>
      <c r="H197" s="235">
        <v>1</v>
      </c>
      <c r="I197" s="236"/>
      <c r="J197" s="232"/>
      <c r="K197" s="232"/>
      <c r="L197" s="237"/>
      <c r="M197" s="238"/>
      <c r="N197" s="239"/>
      <c r="O197" s="239"/>
      <c r="P197" s="239"/>
      <c r="Q197" s="239"/>
      <c r="R197" s="239"/>
      <c r="S197" s="239"/>
      <c r="T197" s="240"/>
      <c r="AT197" s="241" t="s">
        <v>143</v>
      </c>
      <c r="AU197" s="241" t="s">
        <v>84</v>
      </c>
      <c r="AV197" s="11" t="s">
        <v>84</v>
      </c>
      <c r="AW197" s="11" t="s">
        <v>37</v>
      </c>
      <c r="AX197" s="11" t="s">
        <v>82</v>
      </c>
      <c r="AY197" s="241" t="s">
        <v>130</v>
      </c>
    </row>
    <row r="198" s="1" customFormat="1" ht="16.5" customHeight="1">
      <c r="B198" s="44"/>
      <c r="C198" s="242" t="s">
        <v>301</v>
      </c>
      <c r="D198" s="242" t="s">
        <v>211</v>
      </c>
      <c r="E198" s="243" t="s">
        <v>302</v>
      </c>
      <c r="F198" s="244" t="s">
        <v>303</v>
      </c>
      <c r="G198" s="245" t="s">
        <v>214</v>
      </c>
      <c r="H198" s="246">
        <v>1</v>
      </c>
      <c r="I198" s="247"/>
      <c r="J198" s="248">
        <f>ROUND(I198*H198,2)</f>
        <v>0</v>
      </c>
      <c r="K198" s="244" t="s">
        <v>136</v>
      </c>
      <c r="L198" s="249"/>
      <c r="M198" s="250" t="s">
        <v>30</v>
      </c>
      <c r="N198" s="251" t="s">
        <v>45</v>
      </c>
      <c r="O198" s="45"/>
      <c r="P198" s="224">
        <f>O198*H198</f>
        <v>0</v>
      </c>
      <c r="Q198" s="224">
        <v>0.0089999999999999993</v>
      </c>
      <c r="R198" s="224">
        <f>Q198*H198</f>
        <v>0.0089999999999999993</v>
      </c>
      <c r="S198" s="224">
        <v>0</v>
      </c>
      <c r="T198" s="225">
        <f>S198*H198</f>
        <v>0</v>
      </c>
      <c r="AR198" s="22" t="s">
        <v>183</v>
      </c>
      <c r="AT198" s="22" t="s">
        <v>211</v>
      </c>
      <c r="AU198" s="22" t="s">
        <v>84</v>
      </c>
      <c r="AY198" s="22" t="s">
        <v>130</v>
      </c>
      <c r="BE198" s="226">
        <f>IF(N198="základní",J198,0)</f>
        <v>0</v>
      </c>
      <c r="BF198" s="226">
        <f>IF(N198="snížená",J198,0)</f>
        <v>0</v>
      </c>
      <c r="BG198" s="226">
        <f>IF(N198="zákl. přenesená",J198,0)</f>
        <v>0</v>
      </c>
      <c r="BH198" s="226">
        <f>IF(N198="sníž. přenesená",J198,0)</f>
        <v>0</v>
      </c>
      <c r="BI198" s="226">
        <f>IF(N198="nulová",J198,0)</f>
        <v>0</v>
      </c>
      <c r="BJ198" s="22" t="s">
        <v>82</v>
      </c>
      <c r="BK198" s="226">
        <f>ROUND(I198*H198,2)</f>
        <v>0</v>
      </c>
      <c r="BL198" s="22" t="s">
        <v>137</v>
      </c>
      <c r="BM198" s="22" t="s">
        <v>304</v>
      </c>
    </row>
    <row r="199" s="1" customFormat="1">
      <c r="B199" s="44"/>
      <c r="C199" s="72"/>
      <c r="D199" s="227" t="s">
        <v>139</v>
      </c>
      <c r="E199" s="72"/>
      <c r="F199" s="228" t="s">
        <v>303</v>
      </c>
      <c r="G199" s="72"/>
      <c r="H199" s="72"/>
      <c r="I199" s="185"/>
      <c r="J199" s="72"/>
      <c r="K199" s="72"/>
      <c r="L199" s="70"/>
      <c r="M199" s="229"/>
      <c r="N199" s="45"/>
      <c r="O199" s="45"/>
      <c r="P199" s="45"/>
      <c r="Q199" s="45"/>
      <c r="R199" s="45"/>
      <c r="S199" s="45"/>
      <c r="T199" s="93"/>
      <c r="AT199" s="22" t="s">
        <v>139</v>
      </c>
      <c r="AU199" s="22" t="s">
        <v>84</v>
      </c>
    </row>
    <row r="200" s="11" customFormat="1">
      <c r="B200" s="231"/>
      <c r="C200" s="232"/>
      <c r="D200" s="227" t="s">
        <v>143</v>
      </c>
      <c r="E200" s="233" t="s">
        <v>30</v>
      </c>
      <c r="F200" s="234" t="s">
        <v>82</v>
      </c>
      <c r="G200" s="232"/>
      <c r="H200" s="235">
        <v>1</v>
      </c>
      <c r="I200" s="236"/>
      <c r="J200" s="232"/>
      <c r="K200" s="232"/>
      <c r="L200" s="237"/>
      <c r="M200" s="238"/>
      <c r="N200" s="239"/>
      <c r="O200" s="239"/>
      <c r="P200" s="239"/>
      <c r="Q200" s="239"/>
      <c r="R200" s="239"/>
      <c r="S200" s="239"/>
      <c r="T200" s="240"/>
      <c r="AT200" s="241" t="s">
        <v>143</v>
      </c>
      <c r="AU200" s="241" t="s">
        <v>84</v>
      </c>
      <c r="AV200" s="11" t="s">
        <v>84</v>
      </c>
      <c r="AW200" s="11" t="s">
        <v>37</v>
      </c>
      <c r="AX200" s="11" t="s">
        <v>82</v>
      </c>
      <c r="AY200" s="241" t="s">
        <v>130</v>
      </c>
    </row>
    <row r="201" s="1" customFormat="1" ht="25.5" customHeight="1">
      <c r="B201" s="44"/>
      <c r="C201" s="215" t="s">
        <v>305</v>
      </c>
      <c r="D201" s="215" t="s">
        <v>132</v>
      </c>
      <c r="E201" s="216" t="s">
        <v>306</v>
      </c>
      <c r="F201" s="217" t="s">
        <v>307</v>
      </c>
      <c r="G201" s="218" t="s">
        <v>214</v>
      </c>
      <c r="H201" s="219">
        <v>3</v>
      </c>
      <c r="I201" s="220"/>
      <c r="J201" s="221">
        <f>ROUND(I201*H201,2)</f>
        <v>0</v>
      </c>
      <c r="K201" s="217" t="s">
        <v>136</v>
      </c>
      <c r="L201" s="70"/>
      <c r="M201" s="222" t="s">
        <v>30</v>
      </c>
      <c r="N201" s="223" t="s">
        <v>45</v>
      </c>
      <c r="O201" s="45"/>
      <c r="P201" s="224">
        <f>O201*H201</f>
        <v>0</v>
      </c>
      <c r="Q201" s="224">
        <v>0.11241</v>
      </c>
      <c r="R201" s="224">
        <f>Q201*H201</f>
        <v>0.33722999999999997</v>
      </c>
      <c r="S201" s="224">
        <v>0</v>
      </c>
      <c r="T201" s="225">
        <f>S201*H201</f>
        <v>0</v>
      </c>
      <c r="AR201" s="22" t="s">
        <v>137</v>
      </c>
      <c r="AT201" s="22" t="s">
        <v>132</v>
      </c>
      <c r="AU201" s="22" t="s">
        <v>84</v>
      </c>
      <c r="AY201" s="22" t="s">
        <v>130</v>
      </c>
      <c r="BE201" s="226">
        <f>IF(N201="základní",J201,0)</f>
        <v>0</v>
      </c>
      <c r="BF201" s="226">
        <f>IF(N201="snížená",J201,0)</f>
        <v>0</v>
      </c>
      <c r="BG201" s="226">
        <f>IF(N201="zákl. přenesená",J201,0)</f>
        <v>0</v>
      </c>
      <c r="BH201" s="226">
        <f>IF(N201="sníž. přenesená",J201,0)</f>
        <v>0</v>
      </c>
      <c r="BI201" s="226">
        <f>IF(N201="nulová",J201,0)</f>
        <v>0</v>
      </c>
      <c r="BJ201" s="22" t="s">
        <v>82</v>
      </c>
      <c r="BK201" s="226">
        <f>ROUND(I201*H201,2)</f>
        <v>0</v>
      </c>
      <c r="BL201" s="22" t="s">
        <v>137</v>
      </c>
      <c r="BM201" s="22" t="s">
        <v>308</v>
      </c>
    </row>
    <row r="202" s="1" customFormat="1">
      <c r="B202" s="44"/>
      <c r="C202" s="72"/>
      <c r="D202" s="227" t="s">
        <v>139</v>
      </c>
      <c r="E202" s="72"/>
      <c r="F202" s="228" t="s">
        <v>309</v>
      </c>
      <c r="G202" s="72"/>
      <c r="H202" s="72"/>
      <c r="I202" s="185"/>
      <c r="J202" s="72"/>
      <c r="K202" s="72"/>
      <c r="L202" s="70"/>
      <c r="M202" s="229"/>
      <c r="N202" s="45"/>
      <c r="O202" s="45"/>
      <c r="P202" s="45"/>
      <c r="Q202" s="45"/>
      <c r="R202" s="45"/>
      <c r="S202" s="45"/>
      <c r="T202" s="93"/>
      <c r="AT202" s="22" t="s">
        <v>139</v>
      </c>
      <c r="AU202" s="22" t="s">
        <v>84</v>
      </c>
    </row>
    <row r="203" s="1" customFormat="1">
      <c r="B203" s="44"/>
      <c r="C203" s="72"/>
      <c r="D203" s="227" t="s">
        <v>141</v>
      </c>
      <c r="E203" s="72"/>
      <c r="F203" s="230" t="s">
        <v>310</v>
      </c>
      <c r="G203" s="72"/>
      <c r="H203" s="72"/>
      <c r="I203" s="185"/>
      <c r="J203" s="72"/>
      <c r="K203" s="72"/>
      <c r="L203" s="70"/>
      <c r="M203" s="229"/>
      <c r="N203" s="45"/>
      <c r="O203" s="45"/>
      <c r="P203" s="45"/>
      <c r="Q203" s="45"/>
      <c r="R203" s="45"/>
      <c r="S203" s="45"/>
      <c r="T203" s="93"/>
      <c r="AT203" s="22" t="s">
        <v>141</v>
      </c>
      <c r="AU203" s="22" t="s">
        <v>84</v>
      </c>
    </row>
    <row r="204" s="11" customFormat="1">
      <c r="B204" s="231"/>
      <c r="C204" s="232"/>
      <c r="D204" s="227" t="s">
        <v>143</v>
      </c>
      <c r="E204" s="233" t="s">
        <v>30</v>
      </c>
      <c r="F204" s="234" t="s">
        <v>288</v>
      </c>
      <c r="G204" s="232"/>
      <c r="H204" s="235">
        <v>1</v>
      </c>
      <c r="I204" s="236"/>
      <c r="J204" s="232"/>
      <c r="K204" s="232"/>
      <c r="L204" s="237"/>
      <c r="M204" s="238"/>
      <c r="N204" s="239"/>
      <c r="O204" s="239"/>
      <c r="P204" s="239"/>
      <c r="Q204" s="239"/>
      <c r="R204" s="239"/>
      <c r="S204" s="239"/>
      <c r="T204" s="240"/>
      <c r="AT204" s="241" t="s">
        <v>143</v>
      </c>
      <c r="AU204" s="241" t="s">
        <v>84</v>
      </c>
      <c r="AV204" s="11" t="s">
        <v>84</v>
      </c>
      <c r="AW204" s="11" t="s">
        <v>37</v>
      </c>
      <c r="AX204" s="11" t="s">
        <v>74</v>
      </c>
      <c r="AY204" s="241" t="s">
        <v>130</v>
      </c>
    </row>
    <row r="205" s="11" customFormat="1">
      <c r="B205" s="231"/>
      <c r="C205" s="232"/>
      <c r="D205" s="227" t="s">
        <v>143</v>
      </c>
      <c r="E205" s="233" t="s">
        <v>30</v>
      </c>
      <c r="F205" s="234" t="s">
        <v>311</v>
      </c>
      <c r="G205" s="232"/>
      <c r="H205" s="235">
        <v>2</v>
      </c>
      <c r="I205" s="236"/>
      <c r="J205" s="232"/>
      <c r="K205" s="232"/>
      <c r="L205" s="237"/>
      <c r="M205" s="238"/>
      <c r="N205" s="239"/>
      <c r="O205" s="239"/>
      <c r="P205" s="239"/>
      <c r="Q205" s="239"/>
      <c r="R205" s="239"/>
      <c r="S205" s="239"/>
      <c r="T205" s="240"/>
      <c r="AT205" s="241" t="s">
        <v>143</v>
      </c>
      <c r="AU205" s="241" t="s">
        <v>84</v>
      </c>
      <c r="AV205" s="11" t="s">
        <v>84</v>
      </c>
      <c r="AW205" s="11" t="s">
        <v>37</v>
      </c>
      <c r="AX205" s="11" t="s">
        <v>74</v>
      </c>
      <c r="AY205" s="241" t="s">
        <v>130</v>
      </c>
    </row>
    <row r="206" s="12" customFormat="1">
      <c r="B206" s="252"/>
      <c r="C206" s="253"/>
      <c r="D206" s="227" t="s">
        <v>143</v>
      </c>
      <c r="E206" s="254" t="s">
        <v>30</v>
      </c>
      <c r="F206" s="255" t="s">
        <v>290</v>
      </c>
      <c r="G206" s="253"/>
      <c r="H206" s="256">
        <v>3</v>
      </c>
      <c r="I206" s="257"/>
      <c r="J206" s="253"/>
      <c r="K206" s="253"/>
      <c r="L206" s="258"/>
      <c r="M206" s="259"/>
      <c r="N206" s="260"/>
      <c r="O206" s="260"/>
      <c r="P206" s="260"/>
      <c r="Q206" s="260"/>
      <c r="R206" s="260"/>
      <c r="S206" s="260"/>
      <c r="T206" s="261"/>
      <c r="AT206" s="262" t="s">
        <v>143</v>
      </c>
      <c r="AU206" s="262" t="s">
        <v>84</v>
      </c>
      <c r="AV206" s="12" t="s">
        <v>137</v>
      </c>
      <c r="AW206" s="12" t="s">
        <v>37</v>
      </c>
      <c r="AX206" s="12" t="s">
        <v>82</v>
      </c>
      <c r="AY206" s="262" t="s">
        <v>130</v>
      </c>
    </row>
    <row r="207" s="1" customFormat="1" ht="16.5" customHeight="1">
      <c r="B207" s="44"/>
      <c r="C207" s="242" t="s">
        <v>312</v>
      </c>
      <c r="D207" s="242" t="s">
        <v>211</v>
      </c>
      <c r="E207" s="243" t="s">
        <v>313</v>
      </c>
      <c r="F207" s="244" t="s">
        <v>314</v>
      </c>
      <c r="G207" s="245" t="s">
        <v>214</v>
      </c>
      <c r="H207" s="246">
        <v>2</v>
      </c>
      <c r="I207" s="247"/>
      <c r="J207" s="248">
        <f>ROUND(I207*H207,2)</f>
        <v>0</v>
      </c>
      <c r="K207" s="244" t="s">
        <v>136</v>
      </c>
      <c r="L207" s="249"/>
      <c r="M207" s="250" t="s">
        <v>30</v>
      </c>
      <c r="N207" s="251" t="s">
        <v>45</v>
      </c>
      <c r="O207" s="45"/>
      <c r="P207" s="224">
        <f>O207*H207</f>
        <v>0</v>
      </c>
      <c r="Q207" s="224">
        <v>0.0061000000000000004</v>
      </c>
      <c r="R207" s="224">
        <f>Q207*H207</f>
        <v>0.012200000000000001</v>
      </c>
      <c r="S207" s="224">
        <v>0</v>
      </c>
      <c r="T207" s="225">
        <f>S207*H207</f>
        <v>0</v>
      </c>
      <c r="AR207" s="22" t="s">
        <v>183</v>
      </c>
      <c r="AT207" s="22" t="s">
        <v>211</v>
      </c>
      <c r="AU207" s="22" t="s">
        <v>84</v>
      </c>
      <c r="AY207" s="22" t="s">
        <v>130</v>
      </c>
      <c r="BE207" s="226">
        <f>IF(N207="základní",J207,0)</f>
        <v>0</v>
      </c>
      <c r="BF207" s="226">
        <f>IF(N207="snížená",J207,0)</f>
        <v>0</v>
      </c>
      <c r="BG207" s="226">
        <f>IF(N207="zákl. přenesená",J207,0)</f>
        <v>0</v>
      </c>
      <c r="BH207" s="226">
        <f>IF(N207="sníž. přenesená",J207,0)</f>
        <v>0</v>
      </c>
      <c r="BI207" s="226">
        <f>IF(N207="nulová",J207,0)</f>
        <v>0</v>
      </c>
      <c r="BJ207" s="22" t="s">
        <v>82</v>
      </c>
      <c r="BK207" s="226">
        <f>ROUND(I207*H207,2)</f>
        <v>0</v>
      </c>
      <c r="BL207" s="22" t="s">
        <v>137</v>
      </c>
      <c r="BM207" s="22" t="s">
        <v>315</v>
      </c>
    </row>
    <row r="208" s="1" customFormat="1">
      <c r="B208" s="44"/>
      <c r="C208" s="72"/>
      <c r="D208" s="227" t="s">
        <v>139</v>
      </c>
      <c r="E208" s="72"/>
      <c r="F208" s="228" t="s">
        <v>314</v>
      </c>
      <c r="G208" s="72"/>
      <c r="H208" s="72"/>
      <c r="I208" s="185"/>
      <c r="J208" s="72"/>
      <c r="K208" s="72"/>
      <c r="L208" s="70"/>
      <c r="M208" s="229"/>
      <c r="N208" s="45"/>
      <c r="O208" s="45"/>
      <c r="P208" s="45"/>
      <c r="Q208" s="45"/>
      <c r="R208" s="45"/>
      <c r="S208" s="45"/>
      <c r="T208" s="93"/>
      <c r="AT208" s="22" t="s">
        <v>139</v>
      </c>
      <c r="AU208" s="22" t="s">
        <v>84</v>
      </c>
    </row>
    <row r="209" s="11" customFormat="1">
      <c r="B209" s="231"/>
      <c r="C209" s="232"/>
      <c r="D209" s="227" t="s">
        <v>143</v>
      </c>
      <c r="E209" s="233" t="s">
        <v>30</v>
      </c>
      <c r="F209" s="234" t="s">
        <v>316</v>
      </c>
      <c r="G209" s="232"/>
      <c r="H209" s="235">
        <v>2</v>
      </c>
      <c r="I209" s="236"/>
      <c r="J209" s="232"/>
      <c r="K209" s="232"/>
      <c r="L209" s="237"/>
      <c r="M209" s="238"/>
      <c r="N209" s="239"/>
      <c r="O209" s="239"/>
      <c r="P209" s="239"/>
      <c r="Q209" s="239"/>
      <c r="R209" s="239"/>
      <c r="S209" s="239"/>
      <c r="T209" s="240"/>
      <c r="AT209" s="241" t="s">
        <v>143</v>
      </c>
      <c r="AU209" s="241" t="s">
        <v>84</v>
      </c>
      <c r="AV209" s="11" t="s">
        <v>84</v>
      </c>
      <c r="AW209" s="11" t="s">
        <v>37</v>
      </c>
      <c r="AX209" s="11" t="s">
        <v>82</v>
      </c>
      <c r="AY209" s="241" t="s">
        <v>130</v>
      </c>
    </row>
    <row r="210" s="1" customFormat="1" ht="16.5" customHeight="1">
      <c r="B210" s="44"/>
      <c r="C210" s="215" t="s">
        <v>317</v>
      </c>
      <c r="D210" s="215" t="s">
        <v>132</v>
      </c>
      <c r="E210" s="216" t="s">
        <v>318</v>
      </c>
      <c r="F210" s="217" t="s">
        <v>319</v>
      </c>
      <c r="G210" s="218" t="s">
        <v>205</v>
      </c>
      <c r="H210" s="219">
        <v>36</v>
      </c>
      <c r="I210" s="220"/>
      <c r="J210" s="221">
        <f>ROUND(I210*H210,2)</f>
        <v>0</v>
      </c>
      <c r="K210" s="217" t="s">
        <v>136</v>
      </c>
      <c r="L210" s="70"/>
      <c r="M210" s="222" t="s">
        <v>30</v>
      </c>
      <c r="N210" s="223" t="s">
        <v>45</v>
      </c>
      <c r="O210" s="45"/>
      <c r="P210" s="224">
        <f>O210*H210</f>
        <v>0</v>
      </c>
      <c r="Q210" s="224">
        <v>0.00020000000000000001</v>
      </c>
      <c r="R210" s="224">
        <f>Q210*H210</f>
        <v>0.0072000000000000007</v>
      </c>
      <c r="S210" s="224">
        <v>0</v>
      </c>
      <c r="T210" s="225">
        <f>S210*H210</f>
        <v>0</v>
      </c>
      <c r="AR210" s="22" t="s">
        <v>137</v>
      </c>
      <c r="AT210" s="22" t="s">
        <v>132</v>
      </c>
      <c r="AU210" s="22" t="s">
        <v>84</v>
      </c>
      <c r="AY210" s="22" t="s">
        <v>130</v>
      </c>
      <c r="BE210" s="226">
        <f>IF(N210="základní",J210,0)</f>
        <v>0</v>
      </c>
      <c r="BF210" s="226">
        <f>IF(N210="snížená",J210,0)</f>
        <v>0</v>
      </c>
      <c r="BG210" s="226">
        <f>IF(N210="zákl. přenesená",J210,0)</f>
        <v>0</v>
      </c>
      <c r="BH210" s="226">
        <f>IF(N210="sníž. přenesená",J210,0)</f>
        <v>0</v>
      </c>
      <c r="BI210" s="226">
        <f>IF(N210="nulová",J210,0)</f>
        <v>0</v>
      </c>
      <c r="BJ210" s="22" t="s">
        <v>82</v>
      </c>
      <c r="BK210" s="226">
        <f>ROUND(I210*H210,2)</f>
        <v>0</v>
      </c>
      <c r="BL210" s="22" t="s">
        <v>137</v>
      </c>
      <c r="BM210" s="22" t="s">
        <v>320</v>
      </c>
    </row>
    <row r="211" s="1" customFormat="1">
      <c r="B211" s="44"/>
      <c r="C211" s="72"/>
      <c r="D211" s="227" t="s">
        <v>139</v>
      </c>
      <c r="E211" s="72"/>
      <c r="F211" s="228" t="s">
        <v>321</v>
      </c>
      <c r="G211" s="72"/>
      <c r="H211" s="72"/>
      <c r="I211" s="185"/>
      <c r="J211" s="72"/>
      <c r="K211" s="72"/>
      <c r="L211" s="70"/>
      <c r="M211" s="229"/>
      <c r="N211" s="45"/>
      <c r="O211" s="45"/>
      <c r="P211" s="45"/>
      <c r="Q211" s="45"/>
      <c r="R211" s="45"/>
      <c r="S211" s="45"/>
      <c r="T211" s="93"/>
      <c r="AT211" s="22" t="s">
        <v>139</v>
      </c>
      <c r="AU211" s="22" t="s">
        <v>84</v>
      </c>
    </row>
    <row r="212" s="1" customFormat="1">
      <c r="B212" s="44"/>
      <c r="C212" s="72"/>
      <c r="D212" s="227" t="s">
        <v>141</v>
      </c>
      <c r="E212" s="72"/>
      <c r="F212" s="230" t="s">
        <v>322</v>
      </c>
      <c r="G212" s="72"/>
      <c r="H212" s="72"/>
      <c r="I212" s="185"/>
      <c r="J212" s="72"/>
      <c r="K212" s="72"/>
      <c r="L212" s="70"/>
      <c r="M212" s="229"/>
      <c r="N212" s="45"/>
      <c r="O212" s="45"/>
      <c r="P212" s="45"/>
      <c r="Q212" s="45"/>
      <c r="R212" s="45"/>
      <c r="S212" s="45"/>
      <c r="T212" s="93"/>
      <c r="AT212" s="22" t="s">
        <v>141</v>
      </c>
      <c r="AU212" s="22" t="s">
        <v>84</v>
      </c>
    </row>
    <row r="213" s="11" customFormat="1">
      <c r="B213" s="231"/>
      <c r="C213" s="232"/>
      <c r="D213" s="227" t="s">
        <v>143</v>
      </c>
      <c r="E213" s="233" t="s">
        <v>30</v>
      </c>
      <c r="F213" s="234" t="s">
        <v>323</v>
      </c>
      <c r="G213" s="232"/>
      <c r="H213" s="235">
        <v>36</v>
      </c>
      <c r="I213" s="236"/>
      <c r="J213" s="232"/>
      <c r="K213" s="232"/>
      <c r="L213" s="237"/>
      <c r="M213" s="238"/>
      <c r="N213" s="239"/>
      <c r="O213" s="239"/>
      <c r="P213" s="239"/>
      <c r="Q213" s="239"/>
      <c r="R213" s="239"/>
      <c r="S213" s="239"/>
      <c r="T213" s="240"/>
      <c r="AT213" s="241" t="s">
        <v>143</v>
      </c>
      <c r="AU213" s="241" t="s">
        <v>84</v>
      </c>
      <c r="AV213" s="11" t="s">
        <v>84</v>
      </c>
      <c r="AW213" s="11" t="s">
        <v>37</v>
      </c>
      <c r="AX213" s="11" t="s">
        <v>82</v>
      </c>
      <c r="AY213" s="241" t="s">
        <v>130</v>
      </c>
    </row>
    <row r="214" s="1" customFormat="1" ht="16.5" customHeight="1">
      <c r="B214" s="44"/>
      <c r="C214" s="215" t="s">
        <v>324</v>
      </c>
      <c r="D214" s="215" t="s">
        <v>132</v>
      </c>
      <c r="E214" s="216" t="s">
        <v>325</v>
      </c>
      <c r="F214" s="217" t="s">
        <v>326</v>
      </c>
      <c r="G214" s="218" t="s">
        <v>186</v>
      </c>
      <c r="H214" s="219">
        <v>3</v>
      </c>
      <c r="I214" s="220"/>
      <c r="J214" s="221">
        <f>ROUND(I214*H214,2)</f>
        <v>0</v>
      </c>
      <c r="K214" s="217" t="s">
        <v>136</v>
      </c>
      <c r="L214" s="70"/>
      <c r="M214" s="222" t="s">
        <v>30</v>
      </c>
      <c r="N214" s="223" t="s">
        <v>45</v>
      </c>
      <c r="O214" s="45"/>
      <c r="P214" s="224">
        <f>O214*H214</f>
        <v>0</v>
      </c>
      <c r="Q214" s="224">
        <v>0.0016000000000000001</v>
      </c>
      <c r="R214" s="224">
        <f>Q214*H214</f>
        <v>0.0048000000000000004</v>
      </c>
      <c r="S214" s="224">
        <v>0</v>
      </c>
      <c r="T214" s="225">
        <f>S214*H214</f>
        <v>0</v>
      </c>
      <c r="AR214" s="22" t="s">
        <v>137</v>
      </c>
      <c r="AT214" s="22" t="s">
        <v>132</v>
      </c>
      <c r="AU214" s="22" t="s">
        <v>84</v>
      </c>
      <c r="AY214" s="22" t="s">
        <v>130</v>
      </c>
      <c r="BE214" s="226">
        <f>IF(N214="základní",J214,0)</f>
        <v>0</v>
      </c>
      <c r="BF214" s="226">
        <f>IF(N214="snížená",J214,0)</f>
        <v>0</v>
      </c>
      <c r="BG214" s="226">
        <f>IF(N214="zákl. přenesená",J214,0)</f>
        <v>0</v>
      </c>
      <c r="BH214" s="226">
        <f>IF(N214="sníž. přenesená",J214,0)</f>
        <v>0</v>
      </c>
      <c r="BI214" s="226">
        <f>IF(N214="nulová",J214,0)</f>
        <v>0</v>
      </c>
      <c r="BJ214" s="22" t="s">
        <v>82</v>
      </c>
      <c r="BK214" s="226">
        <f>ROUND(I214*H214,2)</f>
        <v>0</v>
      </c>
      <c r="BL214" s="22" t="s">
        <v>137</v>
      </c>
      <c r="BM214" s="22" t="s">
        <v>327</v>
      </c>
    </row>
    <row r="215" s="1" customFormat="1">
      <c r="B215" s="44"/>
      <c r="C215" s="72"/>
      <c r="D215" s="227" t="s">
        <v>139</v>
      </c>
      <c r="E215" s="72"/>
      <c r="F215" s="228" t="s">
        <v>328</v>
      </c>
      <c r="G215" s="72"/>
      <c r="H215" s="72"/>
      <c r="I215" s="185"/>
      <c r="J215" s="72"/>
      <c r="K215" s="72"/>
      <c r="L215" s="70"/>
      <c r="M215" s="229"/>
      <c r="N215" s="45"/>
      <c r="O215" s="45"/>
      <c r="P215" s="45"/>
      <c r="Q215" s="45"/>
      <c r="R215" s="45"/>
      <c r="S215" s="45"/>
      <c r="T215" s="93"/>
      <c r="AT215" s="22" t="s">
        <v>139</v>
      </c>
      <c r="AU215" s="22" t="s">
        <v>84</v>
      </c>
    </row>
    <row r="216" s="1" customFormat="1">
      <c r="B216" s="44"/>
      <c r="C216" s="72"/>
      <c r="D216" s="227" t="s">
        <v>141</v>
      </c>
      <c r="E216" s="72"/>
      <c r="F216" s="230" t="s">
        <v>322</v>
      </c>
      <c r="G216" s="72"/>
      <c r="H216" s="72"/>
      <c r="I216" s="185"/>
      <c r="J216" s="72"/>
      <c r="K216" s="72"/>
      <c r="L216" s="70"/>
      <c r="M216" s="229"/>
      <c r="N216" s="45"/>
      <c r="O216" s="45"/>
      <c r="P216" s="45"/>
      <c r="Q216" s="45"/>
      <c r="R216" s="45"/>
      <c r="S216" s="45"/>
      <c r="T216" s="93"/>
      <c r="AT216" s="22" t="s">
        <v>141</v>
      </c>
      <c r="AU216" s="22" t="s">
        <v>84</v>
      </c>
    </row>
    <row r="217" s="11" customFormat="1">
      <c r="B217" s="231"/>
      <c r="C217" s="232"/>
      <c r="D217" s="227" t="s">
        <v>143</v>
      </c>
      <c r="E217" s="233" t="s">
        <v>30</v>
      </c>
      <c r="F217" s="234" t="s">
        <v>151</v>
      </c>
      <c r="G217" s="232"/>
      <c r="H217" s="235">
        <v>3</v>
      </c>
      <c r="I217" s="236"/>
      <c r="J217" s="232"/>
      <c r="K217" s="232"/>
      <c r="L217" s="237"/>
      <c r="M217" s="238"/>
      <c r="N217" s="239"/>
      <c r="O217" s="239"/>
      <c r="P217" s="239"/>
      <c r="Q217" s="239"/>
      <c r="R217" s="239"/>
      <c r="S217" s="239"/>
      <c r="T217" s="240"/>
      <c r="AT217" s="241" t="s">
        <v>143</v>
      </c>
      <c r="AU217" s="241" t="s">
        <v>84</v>
      </c>
      <c r="AV217" s="11" t="s">
        <v>84</v>
      </c>
      <c r="AW217" s="11" t="s">
        <v>37</v>
      </c>
      <c r="AX217" s="11" t="s">
        <v>82</v>
      </c>
      <c r="AY217" s="241" t="s">
        <v>130</v>
      </c>
    </row>
    <row r="218" s="1" customFormat="1" ht="25.5" customHeight="1">
      <c r="B218" s="44"/>
      <c r="C218" s="215" t="s">
        <v>190</v>
      </c>
      <c r="D218" s="215" t="s">
        <v>132</v>
      </c>
      <c r="E218" s="216" t="s">
        <v>329</v>
      </c>
      <c r="F218" s="217" t="s">
        <v>330</v>
      </c>
      <c r="G218" s="218" t="s">
        <v>205</v>
      </c>
      <c r="H218" s="219">
        <v>15</v>
      </c>
      <c r="I218" s="220"/>
      <c r="J218" s="221">
        <f>ROUND(I218*H218,2)</f>
        <v>0</v>
      </c>
      <c r="K218" s="217" t="s">
        <v>136</v>
      </c>
      <c r="L218" s="70"/>
      <c r="M218" s="222" t="s">
        <v>30</v>
      </c>
      <c r="N218" s="223" t="s">
        <v>45</v>
      </c>
      <c r="O218" s="45"/>
      <c r="P218" s="224">
        <f>O218*H218</f>
        <v>0</v>
      </c>
      <c r="Q218" s="224">
        <v>0.15540000000000001</v>
      </c>
      <c r="R218" s="224">
        <f>Q218*H218</f>
        <v>2.331</v>
      </c>
      <c r="S218" s="224">
        <v>0</v>
      </c>
      <c r="T218" s="225">
        <f>S218*H218</f>
        <v>0</v>
      </c>
      <c r="AR218" s="22" t="s">
        <v>137</v>
      </c>
      <c r="AT218" s="22" t="s">
        <v>132</v>
      </c>
      <c r="AU218" s="22" t="s">
        <v>84</v>
      </c>
      <c r="AY218" s="22" t="s">
        <v>130</v>
      </c>
      <c r="BE218" s="226">
        <f>IF(N218="základní",J218,0)</f>
        <v>0</v>
      </c>
      <c r="BF218" s="226">
        <f>IF(N218="snížená",J218,0)</f>
        <v>0</v>
      </c>
      <c r="BG218" s="226">
        <f>IF(N218="zákl. přenesená",J218,0)</f>
        <v>0</v>
      </c>
      <c r="BH218" s="226">
        <f>IF(N218="sníž. přenesená",J218,0)</f>
        <v>0</v>
      </c>
      <c r="BI218" s="226">
        <f>IF(N218="nulová",J218,0)</f>
        <v>0</v>
      </c>
      <c r="BJ218" s="22" t="s">
        <v>82</v>
      </c>
      <c r="BK218" s="226">
        <f>ROUND(I218*H218,2)</f>
        <v>0</v>
      </c>
      <c r="BL218" s="22" t="s">
        <v>137</v>
      </c>
      <c r="BM218" s="22" t="s">
        <v>331</v>
      </c>
    </row>
    <row r="219" s="1" customFormat="1">
      <c r="B219" s="44"/>
      <c r="C219" s="72"/>
      <c r="D219" s="227" t="s">
        <v>139</v>
      </c>
      <c r="E219" s="72"/>
      <c r="F219" s="228" t="s">
        <v>332</v>
      </c>
      <c r="G219" s="72"/>
      <c r="H219" s="72"/>
      <c r="I219" s="185"/>
      <c r="J219" s="72"/>
      <c r="K219" s="72"/>
      <c r="L219" s="70"/>
      <c r="M219" s="229"/>
      <c r="N219" s="45"/>
      <c r="O219" s="45"/>
      <c r="P219" s="45"/>
      <c r="Q219" s="45"/>
      <c r="R219" s="45"/>
      <c r="S219" s="45"/>
      <c r="T219" s="93"/>
      <c r="AT219" s="22" t="s">
        <v>139</v>
      </c>
      <c r="AU219" s="22" t="s">
        <v>84</v>
      </c>
    </row>
    <row r="220" s="1" customFormat="1">
      <c r="B220" s="44"/>
      <c r="C220" s="72"/>
      <c r="D220" s="227" t="s">
        <v>141</v>
      </c>
      <c r="E220" s="72"/>
      <c r="F220" s="230" t="s">
        <v>333</v>
      </c>
      <c r="G220" s="72"/>
      <c r="H220" s="72"/>
      <c r="I220" s="185"/>
      <c r="J220" s="72"/>
      <c r="K220" s="72"/>
      <c r="L220" s="70"/>
      <c r="M220" s="229"/>
      <c r="N220" s="45"/>
      <c r="O220" s="45"/>
      <c r="P220" s="45"/>
      <c r="Q220" s="45"/>
      <c r="R220" s="45"/>
      <c r="S220" s="45"/>
      <c r="T220" s="93"/>
      <c r="AT220" s="22" t="s">
        <v>141</v>
      </c>
      <c r="AU220" s="22" t="s">
        <v>84</v>
      </c>
    </row>
    <row r="221" s="11" customFormat="1">
      <c r="B221" s="231"/>
      <c r="C221" s="232"/>
      <c r="D221" s="227" t="s">
        <v>143</v>
      </c>
      <c r="E221" s="233" t="s">
        <v>30</v>
      </c>
      <c r="F221" s="234" t="s">
        <v>10</v>
      </c>
      <c r="G221" s="232"/>
      <c r="H221" s="235">
        <v>15</v>
      </c>
      <c r="I221" s="236"/>
      <c r="J221" s="232"/>
      <c r="K221" s="232"/>
      <c r="L221" s="237"/>
      <c r="M221" s="238"/>
      <c r="N221" s="239"/>
      <c r="O221" s="239"/>
      <c r="P221" s="239"/>
      <c r="Q221" s="239"/>
      <c r="R221" s="239"/>
      <c r="S221" s="239"/>
      <c r="T221" s="240"/>
      <c r="AT221" s="241" t="s">
        <v>143</v>
      </c>
      <c r="AU221" s="241" t="s">
        <v>84</v>
      </c>
      <c r="AV221" s="11" t="s">
        <v>84</v>
      </c>
      <c r="AW221" s="11" t="s">
        <v>37</v>
      </c>
      <c r="AX221" s="11" t="s">
        <v>82</v>
      </c>
      <c r="AY221" s="241" t="s">
        <v>130</v>
      </c>
    </row>
    <row r="222" s="1" customFormat="1" ht="16.5" customHeight="1">
      <c r="B222" s="44"/>
      <c r="C222" s="242" t="s">
        <v>334</v>
      </c>
      <c r="D222" s="242" t="s">
        <v>211</v>
      </c>
      <c r="E222" s="243" t="s">
        <v>335</v>
      </c>
      <c r="F222" s="244" t="s">
        <v>336</v>
      </c>
      <c r="G222" s="245" t="s">
        <v>205</v>
      </c>
      <c r="H222" s="246">
        <v>15.15</v>
      </c>
      <c r="I222" s="247"/>
      <c r="J222" s="248">
        <f>ROUND(I222*H222,2)</f>
        <v>0</v>
      </c>
      <c r="K222" s="244" t="s">
        <v>136</v>
      </c>
      <c r="L222" s="249"/>
      <c r="M222" s="250" t="s">
        <v>30</v>
      </c>
      <c r="N222" s="251" t="s">
        <v>45</v>
      </c>
      <c r="O222" s="45"/>
      <c r="P222" s="224">
        <f>O222*H222</f>
        <v>0</v>
      </c>
      <c r="Q222" s="224">
        <v>0.10199999999999999</v>
      </c>
      <c r="R222" s="224">
        <f>Q222*H222</f>
        <v>1.5452999999999999</v>
      </c>
      <c r="S222" s="224">
        <v>0</v>
      </c>
      <c r="T222" s="225">
        <f>S222*H222</f>
        <v>0</v>
      </c>
      <c r="AR222" s="22" t="s">
        <v>183</v>
      </c>
      <c r="AT222" s="22" t="s">
        <v>211</v>
      </c>
      <c r="AU222" s="22" t="s">
        <v>84</v>
      </c>
      <c r="AY222" s="22" t="s">
        <v>130</v>
      </c>
      <c r="BE222" s="226">
        <f>IF(N222="základní",J222,0)</f>
        <v>0</v>
      </c>
      <c r="BF222" s="226">
        <f>IF(N222="snížená",J222,0)</f>
        <v>0</v>
      </c>
      <c r="BG222" s="226">
        <f>IF(N222="zákl. přenesená",J222,0)</f>
        <v>0</v>
      </c>
      <c r="BH222" s="226">
        <f>IF(N222="sníž. přenesená",J222,0)</f>
        <v>0</v>
      </c>
      <c r="BI222" s="226">
        <f>IF(N222="nulová",J222,0)</f>
        <v>0</v>
      </c>
      <c r="BJ222" s="22" t="s">
        <v>82</v>
      </c>
      <c r="BK222" s="226">
        <f>ROUND(I222*H222,2)</f>
        <v>0</v>
      </c>
      <c r="BL222" s="22" t="s">
        <v>137</v>
      </c>
      <c r="BM222" s="22" t="s">
        <v>337</v>
      </c>
    </row>
    <row r="223" s="1" customFormat="1">
      <c r="B223" s="44"/>
      <c r="C223" s="72"/>
      <c r="D223" s="227" t="s">
        <v>139</v>
      </c>
      <c r="E223" s="72"/>
      <c r="F223" s="228" t="s">
        <v>336</v>
      </c>
      <c r="G223" s="72"/>
      <c r="H223" s="72"/>
      <c r="I223" s="185"/>
      <c r="J223" s="72"/>
      <c r="K223" s="72"/>
      <c r="L223" s="70"/>
      <c r="M223" s="229"/>
      <c r="N223" s="45"/>
      <c r="O223" s="45"/>
      <c r="P223" s="45"/>
      <c r="Q223" s="45"/>
      <c r="R223" s="45"/>
      <c r="S223" s="45"/>
      <c r="T223" s="93"/>
      <c r="AT223" s="22" t="s">
        <v>139</v>
      </c>
      <c r="AU223" s="22" t="s">
        <v>84</v>
      </c>
    </row>
    <row r="224" s="11" customFormat="1">
      <c r="B224" s="231"/>
      <c r="C224" s="232"/>
      <c r="D224" s="227" t="s">
        <v>143</v>
      </c>
      <c r="E224" s="233" t="s">
        <v>30</v>
      </c>
      <c r="F224" s="234" t="s">
        <v>10</v>
      </c>
      <c r="G224" s="232"/>
      <c r="H224" s="235">
        <v>15</v>
      </c>
      <c r="I224" s="236"/>
      <c r="J224" s="232"/>
      <c r="K224" s="232"/>
      <c r="L224" s="237"/>
      <c r="M224" s="238"/>
      <c r="N224" s="239"/>
      <c r="O224" s="239"/>
      <c r="P224" s="239"/>
      <c r="Q224" s="239"/>
      <c r="R224" s="239"/>
      <c r="S224" s="239"/>
      <c r="T224" s="240"/>
      <c r="AT224" s="241" t="s">
        <v>143</v>
      </c>
      <c r="AU224" s="241" t="s">
        <v>84</v>
      </c>
      <c r="AV224" s="11" t="s">
        <v>84</v>
      </c>
      <c r="AW224" s="11" t="s">
        <v>37</v>
      </c>
      <c r="AX224" s="11" t="s">
        <v>82</v>
      </c>
      <c r="AY224" s="241" t="s">
        <v>130</v>
      </c>
    </row>
    <row r="225" s="11" customFormat="1">
      <c r="B225" s="231"/>
      <c r="C225" s="232"/>
      <c r="D225" s="227" t="s">
        <v>143</v>
      </c>
      <c r="E225" s="232"/>
      <c r="F225" s="234" t="s">
        <v>338</v>
      </c>
      <c r="G225" s="232"/>
      <c r="H225" s="235">
        <v>15.15</v>
      </c>
      <c r="I225" s="236"/>
      <c r="J225" s="232"/>
      <c r="K225" s="232"/>
      <c r="L225" s="237"/>
      <c r="M225" s="238"/>
      <c r="N225" s="239"/>
      <c r="O225" s="239"/>
      <c r="P225" s="239"/>
      <c r="Q225" s="239"/>
      <c r="R225" s="239"/>
      <c r="S225" s="239"/>
      <c r="T225" s="240"/>
      <c r="AT225" s="241" t="s">
        <v>143</v>
      </c>
      <c r="AU225" s="241" t="s">
        <v>84</v>
      </c>
      <c r="AV225" s="11" t="s">
        <v>84</v>
      </c>
      <c r="AW225" s="11" t="s">
        <v>6</v>
      </c>
      <c r="AX225" s="11" t="s">
        <v>82</v>
      </c>
      <c r="AY225" s="241" t="s">
        <v>130</v>
      </c>
    </row>
    <row r="226" s="1" customFormat="1" ht="16.5" customHeight="1">
      <c r="B226" s="44"/>
      <c r="C226" s="215" t="s">
        <v>339</v>
      </c>
      <c r="D226" s="215" t="s">
        <v>132</v>
      </c>
      <c r="E226" s="216" t="s">
        <v>340</v>
      </c>
      <c r="F226" s="217" t="s">
        <v>341</v>
      </c>
      <c r="G226" s="218" t="s">
        <v>205</v>
      </c>
      <c r="H226" s="219">
        <v>16</v>
      </c>
      <c r="I226" s="220"/>
      <c r="J226" s="221">
        <f>ROUND(I226*H226,2)</f>
        <v>0</v>
      </c>
      <c r="K226" s="217" t="s">
        <v>30</v>
      </c>
      <c r="L226" s="70"/>
      <c r="M226" s="222" t="s">
        <v>30</v>
      </c>
      <c r="N226" s="223" t="s">
        <v>45</v>
      </c>
      <c r="O226" s="45"/>
      <c r="P226" s="224">
        <f>O226*H226</f>
        <v>0</v>
      </c>
      <c r="Q226" s="224">
        <v>0.00027999999999999998</v>
      </c>
      <c r="R226" s="224">
        <f>Q226*H226</f>
        <v>0.0044799999999999996</v>
      </c>
      <c r="S226" s="224">
        <v>0</v>
      </c>
      <c r="T226" s="225">
        <f>S226*H226</f>
        <v>0</v>
      </c>
      <c r="AR226" s="22" t="s">
        <v>137</v>
      </c>
      <c r="AT226" s="22" t="s">
        <v>132</v>
      </c>
      <c r="AU226" s="22" t="s">
        <v>84</v>
      </c>
      <c r="AY226" s="22" t="s">
        <v>130</v>
      </c>
      <c r="BE226" s="226">
        <f>IF(N226="základní",J226,0)</f>
        <v>0</v>
      </c>
      <c r="BF226" s="226">
        <f>IF(N226="snížená",J226,0)</f>
        <v>0</v>
      </c>
      <c r="BG226" s="226">
        <f>IF(N226="zákl. přenesená",J226,0)</f>
        <v>0</v>
      </c>
      <c r="BH226" s="226">
        <f>IF(N226="sníž. přenesená",J226,0)</f>
        <v>0</v>
      </c>
      <c r="BI226" s="226">
        <f>IF(N226="nulová",J226,0)</f>
        <v>0</v>
      </c>
      <c r="BJ226" s="22" t="s">
        <v>82</v>
      </c>
      <c r="BK226" s="226">
        <f>ROUND(I226*H226,2)</f>
        <v>0</v>
      </c>
      <c r="BL226" s="22" t="s">
        <v>137</v>
      </c>
      <c r="BM226" s="22" t="s">
        <v>342</v>
      </c>
    </row>
    <row r="227" s="1" customFormat="1">
      <c r="B227" s="44"/>
      <c r="C227" s="72"/>
      <c r="D227" s="227" t="s">
        <v>139</v>
      </c>
      <c r="E227" s="72"/>
      <c r="F227" s="228" t="s">
        <v>341</v>
      </c>
      <c r="G227" s="72"/>
      <c r="H227" s="72"/>
      <c r="I227" s="185"/>
      <c r="J227" s="72"/>
      <c r="K227" s="72"/>
      <c r="L227" s="70"/>
      <c r="M227" s="229"/>
      <c r="N227" s="45"/>
      <c r="O227" s="45"/>
      <c r="P227" s="45"/>
      <c r="Q227" s="45"/>
      <c r="R227" s="45"/>
      <c r="S227" s="45"/>
      <c r="T227" s="93"/>
      <c r="AT227" s="22" t="s">
        <v>139</v>
      </c>
      <c r="AU227" s="22" t="s">
        <v>84</v>
      </c>
    </row>
    <row r="228" s="11" customFormat="1">
      <c r="B228" s="231"/>
      <c r="C228" s="232"/>
      <c r="D228" s="227" t="s">
        <v>143</v>
      </c>
      <c r="E228" s="233" t="s">
        <v>30</v>
      </c>
      <c r="F228" s="234" t="s">
        <v>243</v>
      </c>
      <c r="G228" s="232"/>
      <c r="H228" s="235">
        <v>16</v>
      </c>
      <c r="I228" s="236"/>
      <c r="J228" s="232"/>
      <c r="K228" s="232"/>
      <c r="L228" s="237"/>
      <c r="M228" s="238"/>
      <c r="N228" s="239"/>
      <c r="O228" s="239"/>
      <c r="P228" s="239"/>
      <c r="Q228" s="239"/>
      <c r="R228" s="239"/>
      <c r="S228" s="239"/>
      <c r="T228" s="240"/>
      <c r="AT228" s="241" t="s">
        <v>143</v>
      </c>
      <c r="AU228" s="241" t="s">
        <v>84</v>
      </c>
      <c r="AV228" s="11" t="s">
        <v>84</v>
      </c>
      <c r="AW228" s="11" t="s">
        <v>37</v>
      </c>
      <c r="AX228" s="11" t="s">
        <v>74</v>
      </c>
      <c r="AY228" s="241" t="s">
        <v>130</v>
      </c>
    </row>
    <row r="229" s="1" customFormat="1" ht="25.5" customHeight="1">
      <c r="B229" s="44"/>
      <c r="C229" s="215" t="s">
        <v>343</v>
      </c>
      <c r="D229" s="215" t="s">
        <v>132</v>
      </c>
      <c r="E229" s="216" t="s">
        <v>344</v>
      </c>
      <c r="F229" s="217" t="s">
        <v>345</v>
      </c>
      <c r="G229" s="218" t="s">
        <v>186</v>
      </c>
      <c r="H229" s="219">
        <v>15</v>
      </c>
      <c r="I229" s="220"/>
      <c r="J229" s="221">
        <f>ROUND(I229*H229,2)</f>
        <v>0</v>
      </c>
      <c r="K229" s="217" t="s">
        <v>136</v>
      </c>
      <c r="L229" s="70"/>
      <c r="M229" s="222" t="s">
        <v>30</v>
      </c>
      <c r="N229" s="223" t="s">
        <v>45</v>
      </c>
      <c r="O229" s="45"/>
      <c r="P229" s="224">
        <f>O229*H229</f>
        <v>0</v>
      </c>
      <c r="Q229" s="224">
        <v>0.00046999999999999999</v>
      </c>
      <c r="R229" s="224">
        <f>Q229*H229</f>
        <v>0.0070499999999999998</v>
      </c>
      <c r="S229" s="224">
        <v>0</v>
      </c>
      <c r="T229" s="225">
        <f>S229*H229</f>
        <v>0</v>
      </c>
      <c r="AR229" s="22" t="s">
        <v>137</v>
      </c>
      <c r="AT229" s="22" t="s">
        <v>132</v>
      </c>
      <c r="AU229" s="22" t="s">
        <v>84</v>
      </c>
      <c r="AY229" s="22" t="s">
        <v>130</v>
      </c>
      <c r="BE229" s="226">
        <f>IF(N229="základní",J229,0)</f>
        <v>0</v>
      </c>
      <c r="BF229" s="226">
        <f>IF(N229="snížená",J229,0)</f>
        <v>0</v>
      </c>
      <c r="BG229" s="226">
        <f>IF(N229="zákl. přenesená",J229,0)</f>
        <v>0</v>
      </c>
      <c r="BH229" s="226">
        <f>IF(N229="sníž. přenesená",J229,0)</f>
        <v>0</v>
      </c>
      <c r="BI229" s="226">
        <f>IF(N229="nulová",J229,0)</f>
        <v>0</v>
      </c>
      <c r="BJ229" s="22" t="s">
        <v>82</v>
      </c>
      <c r="BK229" s="226">
        <f>ROUND(I229*H229,2)</f>
        <v>0</v>
      </c>
      <c r="BL229" s="22" t="s">
        <v>137</v>
      </c>
      <c r="BM229" s="22" t="s">
        <v>346</v>
      </c>
    </row>
    <row r="230" s="1" customFormat="1">
      <c r="B230" s="44"/>
      <c r="C230" s="72"/>
      <c r="D230" s="227" t="s">
        <v>139</v>
      </c>
      <c r="E230" s="72"/>
      <c r="F230" s="228" t="s">
        <v>347</v>
      </c>
      <c r="G230" s="72"/>
      <c r="H230" s="72"/>
      <c r="I230" s="185"/>
      <c r="J230" s="72"/>
      <c r="K230" s="72"/>
      <c r="L230" s="70"/>
      <c r="M230" s="229"/>
      <c r="N230" s="45"/>
      <c r="O230" s="45"/>
      <c r="P230" s="45"/>
      <c r="Q230" s="45"/>
      <c r="R230" s="45"/>
      <c r="S230" s="45"/>
      <c r="T230" s="93"/>
      <c r="AT230" s="22" t="s">
        <v>139</v>
      </c>
      <c r="AU230" s="22" t="s">
        <v>84</v>
      </c>
    </row>
    <row r="231" s="1" customFormat="1">
      <c r="B231" s="44"/>
      <c r="C231" s="72"/>
      <c r="D231" s="227" t="s">
        <v>141</v>
      </c>
      <c r="E231" s="72"/>
      <c r="F231" s="230" t="s">
        <v>348</v>
      </c>
      <c r="G231" s="72"/>
      <c r="H231" s="72"/>
      <c r="I231" s="185"/>
      <c r="J231" s="72"/>
      <c r="K231" s="72"/>
      <c r="L231" s="70"/>
      <c r="M231" s="229"/>
      <c r="N231" s="45"/>
      <c r="O231" s="45"/>
      <c r="P231" s="45"/>
      <c r="Q231" s="45"/>
      <c r="R231" s="45"/>
      <c r="S231" s="45"/>
      <c r="T231" s="93"/>
      <c r="AT231" s="22" t="s">
        <v>141</v>
      </c>
      <c r="AU231" s="22" t="s">
        <v>84</v>
      </c>
    </row>
    <row r="232" s="11" customFormat="1">
      <c r="B232" s="231"/>
      <c r="C232" s="232"/>
      <c r="D232" s="227" t="s">
        <v>143</v>
      </c>
      <c r="E232" s="233" t="s">
        <v>30</v>
      </c>
      <c r="F232" s="234" t="s">
        <v>10</v>
      </c>
      <c r="G232" s="232"/>
      <c r="H232" s="235">
        <v>15</v>
      </c>
      <c r="I232" s="236"/>
      <c r="J232" s="232"/>
      <c r="K232" s="232"/>
      <c r="L232" s="237"/>
      <c r="M232" s="238"/>
      <c r="N232" s="239"/>
      <c r="O232" s="239"/>
      <c r="P232" s="239"/>
      <c r="Q232" s="239"/>
      <c r="R232" s="239"/>
      <c r="S232" s="239"/>
      <c r="T232" s="240"/>
      <c r="AT232" s="241" t="s">
        <v>143</v>
      </c>
      <c r="AU232" s="241" t="s">
        <v>84</v>
      </c>
      <c r="AV232" s="11" t="s">
        <v>84</v>
      </c>
      <c r="AW232" s="11" t="s">
        <v>37</v>
      </c>
      <c r="AX232" s="11" t="s">
        <v>82</v>
      </c>
      <c r="AY232" s="241" t="s">
        <v>130</v>
      </c>
    </row>
    <row r="233" s="1" customFormat="1" ht="16.5" customHeight="1">
      <c r="B233" s="44"/>
      <c r="C233" s="215" t="s">
        <v>349</v>
      </c>
      <c r="D233" s="215" t="s">
        <v>132</v>
      </c>
      <c r="E233" s="216" t="s">
        <v>350</v>
      </c>
      <c r="F233" s="217" t="s">
        <v>351</v>
      </c>
      <c r="G233" s="218" t="s">
        <v>205</v>
      </c>
      <c r="H233" s="219">
        <v>16</v>
      </c>
      <c r="I233" s="220"/>
      <c r="J233" s="221">
        <f>ROUND(I233*H233,2)</f>
        <v>0</v>
      </c>
      <c r="K233" s="217" t="s">
        <v>136</v>
      </c>
      <c r="L233" s="70"/>
      <c r="M233" s="222" t="s">
        <v>30</v>
      </c>
      <c r="N233" s="223" t="s">
        <v>45</v>
      </c>
      <c r="O233" s="45"/>
      <c r="P233" s="224">
        <f>O233*H233</f>
        <v>0</v>
      </c>
      <c r="Q233" s="224">
        <v>0</v>
      </c>
      <c r="R233" s="224">
        <f>Q233*H233</f>
        <v>0</v>
      </c>
      <c r="S233" s="224">
        <v>0</v>
      </c>
      <c r="T233" s="225">
        <f>S233*H233</f>
        <v>0</v>
      </c>
      <c r="AR233" s="22" t="s">
        <v>137</v>
      </c>
      <c r="AT233" s="22" t="s">
        <v>132</v>
      </c>
      <c r="AU233" s="22" t="s">
        <v>84</v>
      </c>
      <c r="AY233" s="22" t="s">
        <v>130</v>
      </c>
      <c r="BE233" s="226">
        <f>IF(N233="základní",J233,0)</f>
        <v>0</v>
      </c>
      <c r="BF233" s="226">
        <f>IF(N233="snížená",J233,0)</f>
        <v>0</v>
      </c>
      <c r="BG233" s="226">
        <f>IF(N233="zákl. přenesená",J233,0)</f>
        <v>0</v>
      </c>
      <c r="BH233" s="226">
        <f>IF(N233="sníž. přenesená",J233,0)</f>
        <v>0</v>
      </c>
      <c r="BI233" s="226">
        <f>IF(N233="nulová",J233,0)</f>
        <v>0</v>
      </c>
      <c r="BJ233" s="22" t="s">
        <v>82</v>
      </c>
      <c r="BK233" s="226">
        <f>ROUND(I233*H233,2)</f>
        <v>0</v>
      </c>
      <c r="BL233" s="22" t="s">
        <v>137</v>
      </c>
      <c r="BM233" s="22" t="s">
        <v>352</v>
      </c>
    </row>
    <row r="234" s="1" customFormat="1">
      <c r="B234" s="44"/>
      <c r="C234" s="72"/>
      <c r="D234" s="227" t="s">
        <v>139</v>
      </c>
      <c r="E234" s="72"/>
      <c r="F234" s="228" t="s">
        <v>353</v>
      </c>
      <c r="G234" s="72"/>
      <c r="H234" s="72"/>
      <c r="I234" s="185"/>
      <c r="J234" s="72"/>
      <c r="K234" s="72"/>
      <c r="L234" s="70"/>
      <c r="M234" s="229"/>
      <c r="N234" s="45"/>
      <c r="O234" s="45"/>
      <c r="P234" s="45"/>
      <c r="Q234" s="45"/>
      <c r="R234" s="45"/>
      <c r="S234" s="45"/>
      <c r="T234" s="93"/>
      <c r="AT234" s="22" t="s">
        <v>139</v>
      </c>
      <c r="AU234" s="22" t="s">
        <v>84</v>
      </c>
    </row>
    <row r="235" s="1" customFormat="1">
      <c r="B235" s="44"/>
      <c r="C235" s="72"/>
      <c r="D235" s="227" t="s">
        <v>141</v>
      </c>
      <c r="E235" s="72"/>
      <c r="F235" s="230" t="s">
        <v>354</v>
      </c>
      <c r="G235" s="72"/>
      <c r="H235" s="72"/>
      <c r="I235" s="185"/>
      <c r="J235" s="72"/>
      <c r="K235" s="72"/>
      <c r="L235" s="70"/>
      <c r="M235" s="229"/>
      <c r="N235" s="45"/>
      <c r="O235" s="45"/>
      <c r="P235" s="45"/>
      <c r="Q235" s="45"/>
      <c r="R235" s="45"/>
      <c r="S235" s="45"/>
      <c r="T235" s="93"/>
      <c r="AT235" s="22" t="s">
        <v>141</v>
      </c>
      <c r="AU235" s="22" t="s">
        <v>84</v>
      </c>
    </row>
    <row r="236" s="11" customFormat="1">
      <c r="B236" s="231"/>
      <c r="C236" s="232"/>
      <c r="D236" s="227" t="s">
        <v>143</v>
      </c>
      <c r="E236" s="233" t="s">
        <v>30</v>
      </c>
      <c r="F236" s="234" t="s">
        <v>243</v>
      </c>
      <c r="G236" s="232"/>
      <c r="H236" s="235">
        <v>16</v>
      </c>
      <c r="I236" s="236"/>
      <c r="J236" s="232"/>
      <c r="K236" s="232"/>
      <c r="L236" s="237"/>
      <c r="M236" s="238"/>
      <c r="N236" s="239"/>
      <c r="O236" s="239"/>
      <c r="P236" s="239"/>
      <c r="Q236" s="239"/>
      <c r="R236" s="239"/>
      <c r="S236" s="239"/>
      <c r="T236" s="240"/>
      <c r="AT236" s="241" t="s">
        <v>143</v>
      </c>
      <c r="AU236" s="241" t="s">
        <v>84</v>
      </c>
      <c r="AV236" s="11" t="s">
        <v>84</v>
      </c>
      <c r="AW236" s="11" t="s">
        <v>37</v>
      </c>
      <c r="AX236" s="11" t="s">
        <v>82</v>
      </c>
      <c r="AY236" s="241" t="s">
        <v>130</v>
      </c>
    </row>
    <row r="237" s="1" customFormat="1" ht="16.5" customHeight="1">
      <c r="B237" s="44"/>
      <c r="C237" s="215" t="s">
        <v>355</v>
      </c>
      <c r="D237" s="215" t="s">
        <v>132</v>
      </c>
      <c r="E237" s="216" t="s">
        <v>356</v>
      </c>
      <c r="F237" s="217" t="s">
        <v>357</v>
      </c>
      <c r="G237" s="218" t="s">
        <v>214</v>
      </c>
      <c r="H237" s="219">
        <v>1</v>
      </c>
      <c r="I237" s="220"/>
      <c r="J237" s="221">
        <f>ROUND(I237*H237,2)</f>
        <v>0</v>
      </c>
      <c r="K237" s="217" t="s">
        <v>30</v>
      </c>
      <c r="L237" s="70"/>
      <c r="M237" s="222" t="s">
        <v>30</v>
      </c>
      <c r="N237" s="223" t="s">
        <v>45</v>
      </c>
      <c r="O237" s="45"/>
      <c r="P237" s="224">
        <f>O237*H237</f>
        <v>0</v>
      </c>
      <c r="Q237" s="224">
        <v>1.0000000000000001E-05</v>
      </c>
      <c r="R237" s="224">
        <f>Q237*H237</f>
        <v>1.0000000000000001E-05</v>
      </c>
      <c r="S237" s="224">
        <v>0</v>
      </c>
      <c r="T237" s="225">
        <f>S237*H237</f>
        <v>0</v>
      </c>
      <c r="AR237" s="22" t="s">
        <v>137</v>
      </c>
      <c r="AT237" s="22" t="s">
        <v>132</v>
      </c>
      <c r="AU237" s="22" t="s">
        <v>84</v>
      </c>
      <c r="AY237" s="22" t="s">
        <v>130</v>
      </c>
      <c r="BE237" s="226">
        <f>IF(N237="základní",J237,0)</f>
        <v>0</v>
      </c>
      <c r="BF237" s="226">
        <f>IF(N237="snížená",J237,0)</f>
        <v>0</v>
      </c>
      <c r="BG237" s="226">
        <f>IF(N237="zákl. přenesená",J237,0)</f>
        <v>0</v>
      </c>
      <c r="BH237" s="226">
        <f>IF(N237="sníž. přenesená",J237,0)</f>
        <v>0</v>
      </c>
      <c r="BI237" s="226">
        <f>IF(N237="nulová",J237,0)</f>
        <v>0</v>
      </c>
      <c r="BJ237" s="22" t="s">
        <v>82</v>
      </c>
      <c r="BK237" s="226">
        <f>ROUND(I237*H237,2)</f>
        <v>0</v>
      </c>
      <c r="BL237" s="22" t="s">
        <v>137</v>
      </c>
      <c r="BM237" s="22" t="s">
        <v>358</v>
      </c>
    </row>
    <row r="238" s="1" customFormat="1">
      <c r="B238" s="44"/>
      <c r="C238" s="72"/>
      <c r="D238" s="227" t="s">
        <v>139</v>
      </c>
      <c r="E238" s="72"/>
      <c r="F238" s="228" t="s">
        <v>357</v>
      </c>
      <c r="G238" s="72"/>
      <c r="H238" s="72"/>
      <c r="I238" s="185"/>
      <c r="J238" s="72"/>
      <c r="K238" s="72"/>
      <c r="L238" s="70"/>
      <c r="M238" s="229"/>
      <c r="N238" s="45"/>
      <c r="O238" s="45"/>
      <c r="P238" s="45"/>
      <c r="Q238" s="45"/>
      <c r="R238" s="45"/>
      <c r="S238" s="45"/>
      <c r="T238" s="93"/>
      <c r="AT238" s="22" t="s">
        <v>139</v>
      </c>
      <c r="AU238" s="22" t="s">
        <v>84</v>
      </c>
    </row>
    <row r="239" s="1" customFormat="1">
      <c r="B239" s="44"/>
      <c r="C239" s="72"/>
      <c r="D239" s="227" t="s">
        <v>141</v>
      </c>
      <c r="E239" s="72"/>
      <c r="F239" s="230" t="s">
        <v>359</v>
      </c>
      <c r="G239" s="72"/>
      <c r="H239" s="72"/>
      <c r="I239" s="185"/>
      <c r="J239" s="72"/>
      <c r="K239" s="72"/>
      <c r="L239" s="70"/>
      <c r="M239" s="229"/>
      <c r="N239" s="45"/>
      <c r="O239" s="45"/>
      <c r="P239" s="45"/>
      <c r="Q239" s="45"/>
      <c r="R239" s="45"/>
      <c r="S239" s="45"/>
      <c r="T239" s="93"/>
      <c r="AT239" s="22" t="s">
        <v>141</v>
      </c>
      <c r="AU239" s="22" t="s">
        <v>84</v>
      </c>
    </row>
    <row r="240" s="11" customFormat="1">
      <c r="B240" s="231"/>
      <c r="C240" s="232"/>
      <c r="D240" s="227" t="s">
        <v>143</v>
      </c>
      <c r="E240" s="233" t="s">
        <v>30</v>
      </c>
      <c r="F240" s="234" t="s">
        <v>82</v>
      </c>
      <c r="G240" s="232"/>
      <c r="H240" s="235">
        <v>1</v>
      </c>
      <c r="I240" s="236"/>
      <c r="J240" s="232"/>
      <c r="K240" s="232"/>
      <c r="L240" s="237"/>
      <c r="M240" s="238"/>
      <c r="N240" s="239"/>
      <c r="O240" s="239"/>
      <c r="P240" s="239"/>
      <c r="Q240" s="239"/>
      <c r="R240" s="239"/>
      <c r="S240" s="239"/>
      <c r="T240" s="240"/>
      <c r="AT240" s="241" t="s">
        <v>143</v>
      </c>
      <c r="AU240" s="241" t="s">
        <v>84</v>
      </c>
      <c r="AV240" s="11" t="s">
        <v>84</v>
      </c>
      <c r="AW240" s="11" t="s">
        <v>37</v>
      </c>
      <c r="AX240" s="11" t="s">
        <v>82</v>
      </c>
      <c r="AY240" s="241" t="s">
        <v>130</v>
      </c>
    </row>
    <row r="241" s="1" customFormat="1" ht="25.5" customHeight="1">
      <c r="B241" s="44"/>
      <c r="C241" s="242" t="s">
        <v>323</v>
      </c>
      <c r="D241" s="242" t="s">
        <v>211</v>
      </c>
      <c r="E241" s="243" t="s">
        <v>360</v>
      </c>
      <c r="F241" s="244" t="s">
        <v>361</v>
      </c>
      <c r="G241" s="245" t="s">
        <v>214</v>
      </c>
      <c r="H241" s="246">
        <v>1</v>
      </c>
      <c r="I241" s="247"/>
      <c r="J241" s="248">
        <f>ROUND(I241*H241,2)</f>
        <v>0</v>
      </c>
      <c r="K241" s="244" t="s">
        <v>30</v>
      </c>
      <c r="L241" s="249"/>
      <c r="M241" s="250" t="s">
        <v>30</v>
      </c>
      <c r="N241" s="251" t="s">
        <v>45</v>
      </c>
      <c r="O241" s="45"/>
      <c r="P241" s="224">
        <f>O241*H241</f>
        <v>0</v>
      </c>
      <c r="Q241" s="224">
        <v>0.155</v>
      </c>
      <c r="R241" s="224">
        <f>Q241*H241</f>
        <v>0.155</v>
      </c>
      <c r="S241" s="224">
        <v>0</v>
      </c>
      <c r="T241" s="225">
        <f>S241*H241</f>
        <v>0</v>
      </c>
      <c r="AR241" s="22" t="s">
        <v>183</v>
      </c>
      <c r="AT241" s="22" t="s">
        <v>211</v>
      </c>
      <c r="AU241" s="22" t="s">
        <v>84</v>
      </c>
      <c r="AY241" s="22" t="s">
        <v>130</v>
      </c>
      <c r="BE241" s="226">
        <f>IF(N241="základní",J241,0)</f>
        <v>0</v>
      </c>
      <c r="BF241" s="226">
        <f>IF(N241="snížená",J241,0)</f>
        <v>0</v>
      </c>
      <c r="BG241" s="226">
        <f>IF(N241="zákl. přenesená",J241,0)</f>
        <v>0</v>
      </c>
      <c r="BH241" s="226">
        <f>IF(N241="sníž. přenesená",J241,0)</f>
        <v>0</v>
      </c>
      <c r="BI241" s="226">
        <f>IF(N241="nulová",J241,0)</f>
        <v>0</v>
      </c>
      <c r="BJ241" s="22" t="s">
        <v>82</v>
      </c>
      <c r="BK241" s="226">
        <f>ROUND(I241*H241,2)</f>
        <v>0</v>
      </c>
      <c r="BL241" s="22" t="s">
        <v>137</v>
      </c>
      <c r="BM241" s="22" t="s">
        <v>362</v>
      </c>
    </row>
    <row r="242" s="1" customFormat="1">
      <c r="B242" s="44"/>
      <c r="C242" s="72"/>
      <c r="D242" s="227" t="s">
        <v>139</v>
      </c>
      <c r="E242" s="72"/>
      <c r="F242" s="228" t="s">
        <v>363</v>
      </c>
      <c r="G242" s="72"/>
      <c r="H242" s="72"/>
      <c r="I242" s="185"/>
      <c r="J242" s="72"/>
      <c r="K242" s="72"/>
      <c r="L242" s="70"/>
      <c r="M242" s="229"/>
      <c r="N242" s="45"/>
      <c r="O242" s="45"/>
      <c r="P242" s="45"/>
      <c r="Q242" s="45"/>
      <c r="R242" s="45"/>
      <c r="S242" s="45"/>
      <c r="T242" s="93"/>
      <c r="AT242" s="22" t="s">
        <v>139</v>
      </c>
      <c r="AU242" s="22" t="s">
        <v>84</v>
      </c>
    </row>
    <row r="243" s="11" customFormat="1">
      <c r="B243" s="231"/>
      <c r="C243" s="232"/>
      <c r="D243" s="227" t="s">
        <v>143</v>
      </c>
      <c r="E243" s="233" t="s">
        <v>30</v>
      </c>
      <c r="F243" s="234" t="s">
        <v>82</v>
      </c>
      <c r="G243" s="232"/>
      <c r="H243" s="235">
        <v>1</v>
      </c>
      <c r="I243" s="236"/>
      <c r="J243" s="232"/>
      <c r="K243" s="232"/>
      <c r="L243" s="237"/>
      <c r="M243" s="238"/>
      <c r="N243" s="239"/>
      <c r="O243" s="239"/>
      <c r="P243" s="239"/>
      <c r="Q243" s="239"/>
      <c r="R243" s="239"/>
      <c r="S243" s="239"/>
      <c r="T243" s="240"/>
      <c r="AT243" s="241" t="s">
        <v>143</v>
      </c>
      <c r="AU243" s="241" t="s">
        <v>84</v>
      </c>
      <c r="AV243" s="11" t="s">
        <v>84</v>
      </c>
      <c r="AW243" s="11" t="s">
        <v>37</v>
      </c>
      <c r="AX243" s="11" t="s">
        <v>82</v>
      </c>
      <c r="AY243" s="241" t="s">
        <v>130</v>
      </c>
    </row>
    <row r="244" s="1" customFormat="1" ht="16.5" customHeight="1">
      <c r="B244" s="44"/>
      <c r="C244" s="215" t="s">
        <v>364</v>
      </c>
      <c r="D244" s="215" t="s">
        <v>132</v>
      </c>
      <c r="E244" s="216" t="s">
        <v>365</v>
      </c>
      <c r="F244" s="217" t="s">
        <v>366</v>
      </c>
      <c r="G244" s="218" t="s">
        <v>214</v>
      </c>
      <c r="H244" s="219">
        <v>1</v>
      </c>
      <c r="I244" s="220"/>
      <c r="J244" s="221">
        <f>ROUND(I244*H244,2)</f>
        <v>0</v>
      </c>
      <c r="K244" s="217" t="s">
        <v>30</v>
      </c>
      <c r="L244" s="70"/>
      <c r="M244" s="222" t="s">
        <v>30</v>
      </c>
      <c r="N244" s="223" t="s">
        <v>45</v>
      </c>
      <c r="O244" s="45"/>
      <c r="P244" s="224">
        <f>O244*H244</f>
        <v>0</v>
      </c>
      <c r="Q244" s="224">
        <v>0</v>
      </c>
      <c r="R244" s="224">
        <f>Q244*H244</f>
        <v>0</v>
      </c>
      <c r="S244" s="224">
        <v>0</v>
      </c>
      <c r="T244" s="225">
        <f>S244*H244</f>
        <v>0</v>
      </c>
      <c r="AR244" s="22" t="s">
        <v>137</v>
      </c>
      <c r="AT244" s="22" t="s">
        <v>132</v>
      </c>
      <c r="AU244" s="22" t="s">
        <v>84</v>
      </c>
      <c r="AY244" s="22" t="s">
        <v>130</v>
      </c>
      <c r="BE244" s="226">
        <f>IF(N244="základní",J244,0)</f>
        <v>0</v>
      </c>
      <c r="BF244" s="226">
        <f>IF(N244="snížená",J244,0)</f>
        <v>0</v>
      </c>
      <c r="BG244" s="226">
        <f>IF(N244="zákl. přenesená",J244,0)</f>
        <v>0</v>
      </c>
      <c r="BH244" s="226">
        <f>IF(N244="sníž. přenesená",J244,0)</f>
        <v>0</v>
      </c>
      <c r="BI244" s="226">
        <f>IF(N244="nulová",J244,0)</f>
        <v>0</v>
      </c>
      <c r="BJ244" s="22" t="s">
        <v>82</v>
      </c>
      <c r="BK244" s="226">
        <f>ROUND(I244*H244,2)</f>
        <v>0</v>
      </c>
      <c r="BL244" s="22" t="s">
        <v>137</v>
      </c>
      <c r="BM244" s="22" t="s">
        <v>367</v>
      </c>
    </row>
    <row r="245" s="1" customFormat="1">
      <c r="B245" s="44"/>
      <c r="C245" s="72"/>
      <c r="D245" s="227" t="s">
        <v>139</v>
      </c>
      <c r="E245" s="72"/>
      <c r="F245" s="228" t="s">
        <v>368</v>
      </c>
      <c r="G245" s="72"/>
      <c r="H245" s="72"/>
      <c r="I245" s="185"/>
      <c r="J245" s="72"/>
      <c r="K245" s="72"/>
      <c r="L245" s="70"/>
      <c r="M245" s="229"/>
      <c r="N245" s="45"/>
      <c r="O245" s="45"/>
      <c r="P245" s="45"/>
      <c r="Q245" s="45"/>
      <c r="R245" s="45"/>
      <c r="S245" s="45"/>
      <c r="T245" s="93"/>
      <c r="AT245" s="22" t="s">
        <v>139</v>
      </c>
      <c r="AU245" s="22" t="s">
        <v>84</v>
      </c>
    </row>
    <row r="246" s="11" customFormat="1">
      <c r="B246" s="231"/>
      <c r="C246" s="232"/>
      <c r="D246" s="227" t="s">
        <v>143</v>
      </c>
      <c r="E246" s="233" t="s">
        <v>30</v>
      </c>
      <c r="F246" s="234" t="s">
        <v>82</v>
      </c>
      <c r="G246" s="232"/>
      <c r="H246" s="235">
        <v>1</v>
      </c>
      <c r="I246" s="236"/>
      <c r="J246" s="232"/>
      <c r="K246" s="232"/>
      <c r="L246" s="237"/>
      <c r="M246" s="238"/>
      <c r="N246" s="239"/>
      <c r="O246" s="239"/>
      <c r="P246" s="239"/>
      <c r="Q246" s="239"/>
      <c r="R246" s="239"/>
      <c r="S246" s="239"/>
      <c r="T246" s="240"/>
      <c r="AT246" s="241" t="s">
        <v>143</v>
      </c>
      <c r="AU246" s="241" t="s">
        <v>84</v>
      </c>
      <c r="AV246" s="11" t="s">
        <v>84</v>
      </c>
      <c r="AW246" s="11" t="s">
        <v>37</v>
      </c>
      <c r="AX246" s="11" t="s">
        <v>82</v>
      </c>
      <c r="AY246" s="241" t="s">
        <v>130</v>
      </c>
    </row>
    <row r="247" s="10" customFormat="1" ht="22.32" customHeight="1">
      <c r="B247" s="199"/>
      <c r="C247" s="200"/>
      <c r="D247" s="201" t="s">
        <v>73</v>
      </c>
      <c r="E247" s="213" t="s">
        <v>369</v>
      </c>
      <c r="F247" s="213" t="s">
        <v>370</v>
      </c>
      <c r="G247" s="200"/>
      <c r="H247" s="200"/>
      <c r="I247" s="203"/>
      <c r="J247" s="214">
        <f>BK247</f>
        <v>0</v>
      </c>
      <c r="K247" s="200"/>
      <c r="L247" s="205"/>
      <c r="M247" s="206"/>
      <c r="N247" s="207"/>
      <c r="O247" s="207"/>
      <c r="P247" s="208">
        <f>SUM(P248:P275)</f>
        <v>0</v>
      </c>
      <c r="Q247" s="207"/>
      <c r="R247" s="208">
        <f>SUM(R248:R275)</f>
        <v>0</v>
      </c>
      <c r="S247" s="207"/>
      <c r="T247" s="209">
        <f>SUM(T248:T275)</f>
        <v>12.895</v>
      </c>
      <c r="AR247" s="210" t="s">
        <v>82</v>
      </c>
      <c r="AT247" s="211" t="s">
        <v>73</v>
      </c>
      <c r="AU247" s="211" t="s">
        <v>84</v>
      </c>
      <c r="AY247" s="210" t="s">
        <v>130</v>
      </c>
      <c r="BK247" s="212">
        <f>SUM(BK248:BK275)</f>
        <v>0</v>
      </c>
    </row>
    <row r="248" s="1" customFormat="1" ht="16.5" customHeight="1">
      <c r="B248" s="44"/>
      <c r="C248" s="215" t="s">
        <v>371</v>
      </c>
      <c r="D248" s="215" t="s">
        <v>132</v>
      </c>
      <c r="E248" s="216" t="s">
        <v>372</v>
      </c>
      <c r="F248" s="217" t="s">
        <v>373</v>
      </c>
      <c r="G248" s="218" t="s">
        <v>186</v>
      </c>
      <c r="H248" s="219">
        <v>34</v>
      </c>
      <c r="I248" s="220"/>
      <c r="J248" s="221">
        <f>ROUND(I248*H248,2)</f>
        <v>0</v>
      </c>
      <c r="K248" s="217" t="s">
        <v>136</v>
      </c>
      <c r="L248" s="70"/>
      <c r="M248" s="222" t="s">
        <v>30</v>
      </c>
      <c r="N248" s="223" t="s">
        <v>45</v>
      </c>
      <c r="O248" s="45"/>
      <c r="P248" s="224">
        <f>O248*H248</f>
        <v>0</v>
      </c>
      <c r="Q248" s="224">
        <v>0</v>
      </c>
      <c r="R248" s="224">
        <f>Q248*H248</f>
        <v>0</v>
      </c>
      <c r="S248" s="224">
        <v>0.26000000000000001</v>
      </c>
      <c r="T248" s="225">
        <f>S248*H248</f>
        <v>8.8399999999999999</v>
      </c>
      <c r="AR248" s="22" t="s">
        <v>137</v>
      </c>
      <c r="AT248" s="22" t="s">
        <v>132</v>
      </c>
      <c r="AU248" s="22" t="s">
        <v>151</v>
      </c>
      <c r="AY248" s="22" t="s">
        <v>130</v>
      </c>
      <c r="BE248" s="226">
        <f>IF(N248="základní",J248,0)</f>
        <v>0</v>
      </c>
      <c r="BF248" s="226">
        <f>IF(N248="snížená",J248,0)</f>
        <v>0</v>
      </c>
      <c r="BG248" s="226">
        <f>IF(N248="zákl. přenesená",J248,0)</f>
        <v>0</v>
      </c>
      <c r="BH248" s="226">
        <f>IF(N248="sníž. přenesená",J248,0)</f>
        <v>0</v>
      </c>
      <c r="BI248" s="226">
        <f>IF(N248="nulová",J248,0)</f>
        <v>0</v>
      </c>
      <c r="BJ248" s="22" t="s">
        <v>82</v>
      </c>
      <c r="BK248" s="226">
        <f>ROUND(I248*H248,2)</f>
        <v>0</v>
      </c>
      <c r="BL248" s="22" t="s">
        <v>137</v>
      </c>
      <c r="BM248" s="22" t="s">
        <v>374</v>
      </c>
    </row>
    <row r="249" s="1" customFormat="1">
      <c r="B249" s="44"/>
      <c r="C249" s="72"/>
      <c r="D249" s="227" t="s">
        <v>139</v>
      </c>
      <c r="E249" s="72"/>
      <c r="F249" s="228" t="s">
        <v>375</v>
      </c>
      <c r="G249" s="72"/>
      <c r="H249" s="72"/>
      <c r="I249" s="185"/>
      <c r="J249" s="72"/>
      <c r="K249" s="72"/>
      <c r="L249" s="70"/>
      <c r="M249" s="229"/>
      <c r="N249" s="45"/>
      <c r="O249" s="45"/>
      <c r="P249" s="45"/>
      <c r="Q249" s="45"/>
      <c r="R249" s="45"/>
      <c r="S249" s="45"/>
      <c r="T249" s="93"/>
      <c r="AT249" s="22" t="s">
        <v>139</v>
      </c>
      <c r="AU249" s="22" t="s">
        <v>151</v>
      </c>
    </row>
    <row r="250" s="1" customFormat="1">
      <c r="B250" s="44"/>
      <c r="C250" s="72"/>
      <c r="D250" s="227" t="s">
        <v>141</v>
      </c>
      <c r="E250" s="72"/>
      <c r="F250" s="230" t="s">
        <v>376</v>
      </c>
      <c r="G250" s="72"/>
      <c r="H250" s="72"/>
      <c r="I250" s="185"/>
      <c r="J250" s="72"/>
      <c r="K250" s="72"/>
      <c r="L250" s="70"/>
      <c r="M250" s="229"/>
      <c r="N250" s="45"/>
      <c r="O250" s="45"/>
      <c r="P250" s="45"/>
      <c r="Q250" s="45"/>
      <c r="R250" s="45"/>
      <c r="S250" s="45"/>
      <c r="T250" s="93"/>
      <c r="AT250" s="22" t="s">
        <v>141</v>
      </c>
      <c r="AU250" s="22" t="s">
        <v>151</v>
      </c>
    </row>
    <row r="251" s="11" customFormat="1">
      <c r="B251" s="231"/>
      <c r="C251" s="232"/>
      <c r="D251" s="227" t="s">
        <v>143</v>
      </c>
      <c r="E251" s="233" t="s">
        <v>30</v>
      </c>
      <c r="F251" s="234" t="s">
        <v>349</v>
      </c>
      <c r="G251" s="232"/>
      <c r="H251" s="235">
        <v>34</v>
      </c>
      <c r="I251" s="236"/>
      <c r="J251" s="232"/>
      <c r="K251" s="232"/>
      <c r="L251" s="237"/>
      <c r="M251" s="238"/>
      <c r="N251" s="239"/>
      <c r="O251" s="239"/>
      <c r="P251" s="239"/>
      <c r="Q251" s="239"/>
      <c r="R251" s="239"/>
      <c r="S251" s="239"/>
      <c r="T251" s="240"/>
      <c r="AT251" s="241" t="s">
        <v>143</v>
      </c>
      <c r="AU251" s="241" t="s">
        <v>151</v>
      </c>
      <c r="AV251" s="11" t="s">
        <v>84</v>
      </c>
      <c r="AW251" s="11" t="s">
        <v>37</v>
      </c>
      <c r="AX251" s="11" t="s">
        <v>82</v>
      </c>
      <c r="AY251" s="241" t="s">
        <v>130</v>
      </c>
    </row>
    <row r="252" s="1" customFormat="1" ht="16.5" customHeight="1">
      <c r="B252" s="44"/>
      <c r="C252" s="215" t="s">
        <v>377</v>
      </c>
      <c r="D252" s="215" t="s">
        <v>132</v>
      </c>
      <c r="E252" s="216" t="s">
        <v>378</v>
      </c>
      <c r="F252" s="217" t="s">
        <v>379</v>
      </c>
      <c r="G252" s="218" t="s">
        <v>186</v>
      </c>
      <c r="H252" s="219">
        <v>3</v>
      </c>
      <c r="I252" s="220"/>
      <c r="J252" s="221">
        <f>ROUND(I252*H252,2)</f>
        <v>0</v>
      </c>
      <c r="K252" s="217" t="s">
        <v>136</v>
      </c>
      <c r="L252" s="70"/>
      <c r="M252" s="222" t="s">
        <v>30</v>
      </c>
      <c r="N252" s="223" t="s">
        <v>45</v>
      </c>
      <c r="O252" s="45"/>
      <c r="P252" s="224">
        <f>O252*H252</f>
        <v>0</v>
      </c>
      <c r="Q252" s="224">
        <v>0</v>
      </c>
      <c r="R252" s="224">
        <f>Q252*H252</f>
        <v>0</v>
      </c>
      <c r="S252" s="224">
        <v>0.098000000000000004</v>
      </c>
      <c r="T252" s="225">
        <f>S252*H252</f>
        <v>0.29400000000000004</v>
      </c>
      <c r="AR252" s="22" t="s">
        <v>137</v>
      </c>
      <c r="AT252" s="22" t="s">
        <v>132</v>
      </c>
      <c r="AU252" s="22" t="s">
        <v>151</v>
      </c>
      <c r="AY252" s="22" t="s">
        <v>130</v>
      </c>
      <c r="BE252" s="226">
        <f>IF(N252="základní",J252,0)</f>
        <v>0</v>
      </c>
      <c r="BF252" s="226">
        <f>IF(N252="snížená",J252,0)</f>
        <v>0</v>
      </c>
      <c r="BG252" s="226">
        <f>IF(N252="zákl. přenesená",J252,0)</f>
        <v>0</v>
      </c>
      <c r="BH252" s="226">
        <f>IF(N252="sníž. přenesená",J252,0)</f>
        <v>0</v>
      </c>
      <c r="BI252" s="226">
        <f>IF(N252="nulová",J252,0)</f>
        <v>0</v>
      </c>
      <c r="BJ252" s="22" t="s">
        <v>82</v>
      </c>
      <c r="BK252" s="226">
        <f>ROUND(I252*H252,2)</f>
        <v>0</v>
      </c>
      <c r="BL252" s="22" t="s">
        <v>137</v>
      </c>
      <c r="BM252" s="22" t="s">
        <v>380</v>
      </c>
    </row>
    <row r="253" s="1" customFormat="1">
      <c r="B253" s="44"/>
      <c r="C253" s="72"/>
      <c r="D253" s="227" t="s">
        <v>139</v>
      </c>
      <c r="E253" s="72"/>
      <c r="F253" s="228" t="s">
        <v>381</v>
      </c>
      <c r="G253" s="72"/>
      <c r="H253" s="72"/>
      <c r="I253" s="185"/>
      <c r="J253" s="72"/>
      <c r="K253" s="72"/>
      <c r="L253" s="70"/>
      <c r="M253" s="229"/>
      <c r="N253" s="45"/>
      <c r="O253" s="45"/>
      <c r="P253" s="45"/>
      <c r="Q253" s="45"/>
      <c r="R253" s="45"/>
      <c r="S253" s="45"/>
      <c r="T253" s="93"/>
      <c r="AT253" s="22" t="s">
        <v>139</v>
      </c>
      <c r="AU253" s="22" t="s">
        <v>151</v>
      </c>
    </row>
    <row r="254" s="1" customFormat="1">
      <c r="B254" s="44"/>
      <c r="C254" s="72"/>
      <c r="D254" s="227" t="s">
        <v>141</v>
      </c>
      <c r="E254" s="72"/>
      <c r="F254" s="230" t="s">
        <v>382</v>
      </c>
      <c r="G254" s="72"/>
      <c r="H254" s="72"/>
      <c r="I254" s="185"/>
      <c r="J254" s="72"/>
      <c r="K254" s="72"/>
      <c r="L254" s="70"/>
      <c r="M254" s="229"/>
      <c r="N254" s="45"/>
      <c r="O254" s="45"/>
      <c r="P254" s="45"/>
      <c r="Q254" s="45"/>
      <c r="R254" s="45"/>
      <c r="S254" s="45"/>
      <c r="T254" s="93"/>
      <c r="AT254" s="22" t="s">
        <v>141</v>
      </c>
      <c r="AU254" s="22" t="s">
        <v>151</v>
      </c>
    </row>
    <row r="255" s="11" customFormat="1">
      <c r="B255" s="231"/>
      <c r="C255" s="232"/>
      <c r="D255" s="227" t="s">
        <v>143</v>
      </c>
      <c r="E255" s="233" t="s">
        <v>30</v>
      </c>
      <c r="F255" s="234" t="s">
        <v>151</v>
      </c>
      <c r="G255" s="232"/>
      <c r="H255" s="235">
        <v>3</v>
      </c>
      <c r="I255" s="236"/>
      <c r="J255" s="232"/>
      <c r="K255" s="232"/>
      <c r="L255" s="237"/>
      <c r="M255" s="238"/>
      <c r="N255" s="239"/>
      <c r="O255" s="239"/>
      <c r="P255" s="239"/>
      <c r="Q255" s="239"/>
      <c r="R255" s="239"/>
      <c r="S255" s="239"/>
      <c r="T255" s="240"/>
      <c r="AT255" s="241" t="s">
        <v>143</v>
      </c>
      <c r="AU255" s="241" t="s">
        <v>151</v>
      </c>
      <c r="AV255" s="11" t="s">
        <v>84</v>
      </c>
      <c r="AW255" s="11" t="s">
        <v>37</v>
      </c>
      <c r="AX255" s="11" t="s">
        <v>82</v>
      </c>
      <c r="AY255" s="241" t="s">
        <v>130</v>
      </c>
    </row>
    <row r="256" s="1" customFormat="1" ht="16.5" customHeight="1">
      <c r="B256" s="44"/>
      <c r="C256" s="215" t="s">
        <v>383</v>
      </c>
      <c r="D256" s="215" t="s">
        <v>132</v>
      </c>
      <c r="E256" s="216" t="s">
        <v>384</v>
      </c>
      <c r="F256" s="217" t="s">
        <v>385</v>
      </c>
      <c r="G256" s="218" t="s">
        <v>205</v>
      </c>
      <c r="H256" s="219">
        <v>15</v>
      </c>
      <c r="I256" s="220"/>
      <c r="J256" s="221">
        <f>ROUND(I256*H256,2)</f>
        <v>0</v>
      </c>
      <c r="K256" s="217" t="s">
        <v>136</v>
      </c>
      <c r="L256" s="70"/>
      <c r="M256" s="222" t="s">
        <v>30</v>
      </c>
      <c r="N256" s="223" t="s">
        <v>45</v>
      </c>
      <c r="O256" s="45"/>
      <c r="P256" s="224">
        <f>O256*H256</f>
        <v>0</v>
      </c>
      <c r="Q256" s="224">
        <v>0</v>
      </c>
      <c r="R256" s="224">
        <f>Q256*H256</f>
        <v>0</v>
      </c>
      <c r="S256" s="224">
        <v>0.20499999999999999</v>
      </c>
      <c r="T256" s="225">
        <f>S256*H256</f>
        <v>3.0749999999999997</v>
      </c>
      <c r="AR256" s="22" t="s">
        <v>137</v>
      </c>
      <c r="AT256" s="22" t="s">
        <v>132</v>
      </c>
      <c r="AU256" s="22" t="s">
        <v>151</v>
      </c>
      <c r="AY256" s="22" t="s">
        <v>130</v>
      </c>
      <c r="BE256" s="226">
        <f>IF(N256="základní",J256,0)</f>
        <v>0</v>
      </c>
      <c r="BF256" s="226">
        <f>IF(N256="snížená",J256,0)</f>
        <v>0</v>
      </c>
      <c r="BG256" s="226">
        <f>IF(N256="zákl. přenesená",J256,0)</f>
        <v>0</v>
      </c>
      <c r="BH256" s="226">
        <f>IF(N256="sníž. přenesená",J256,0)</f>
        <v>0</v>
      </c>
      <c r="BI256" s="226">
        <f>IF(N256="nulová",J256,0)</f>
        <v>0</v>
      </c>
      <c r="BJ256" s="22" t="s">
        <v>82</v>
      </c>
      <c r="BK256" s="226">
        <f>ROUND(I256*H256,2)</f>
        <v>0</v>
      </c>
      <c r="BL256" s="22" t="s">
        <v>137</v>
      </c>
      <c r="BM256" s="22" t="s">
        <v>386</v>
      </c>
    </row>
    <row r="257" s="1" customFormat="1">
      <c r="B257" s="44"/>
      <c r="C257" s="72"/>
      <c r="D257" s="227" t="s">
        <v>139</v>
      </c>
      <c r="E257" s="72"/>
      <c r="F257" s="228" t="s">
        <v>387</v>
      </c>
      <c r="G257" s="72"/>
      <c r="H257" s="72"/>
      <c r="I257" s="185"/>
      <c r="J257" s="72"/>
      <c r="K257" s="72"/>
      <c r="L257" s="70"/>
      <c r="M257" s="229"/>
      <c r="N257" s="45"/>
      <c r="O257" s="45"/>
      <c r="P257" s="45"/>
      <c r="Q257" s="45"/>
      <c r="R257" s="45"/>
      <c r="S257" s="45"/>
      <c r="T257" s="93"/>
      <c r="AT257" s="22" t="s">
        <v>139</v>
      </c>
      <c r="AU257" s="22" t="s">
        <v>151</v>
      </c>
    </row>
    <row r="258" s="1" customFormat="1">
      <c r="B258" s="44"/>
      <c r="C258" s="72"/>
      <c r="D258" s="227" t="s">
        <v>141</v>
      </c>
      <c r="E258" s="72"/>
      <c r="F258" s="230" t="s">
        <v>388</v>
      </c>
      <c r="G258" s="72"/>
      <c r="H258" s="72"/>
      <c r="I258" s="185"/>
      <c r="J258" s="72"/>
      <c r="K258" s="72"/>
      <c r="L258" s="70"/>
      <c r="M258" s="229"/>
      <c r="N258" s="45"/>
      <c r="O258" s="45"/>
      <c r="P258" s="45"/>
      <c r="Q258" s="45"/>
      <c r="R258" s="45"/>
      <c r="S258" s="45"/>
      <c r="T258" s="93"/>
      <c r="AT258" s="22" t="s">
        <v>141</v>
      </c>
      <c r="AU258" s="22" t="s">
        <v>151</v>
      </c>
    </row>
    <row r="259" s="11" customFormat="1">
      <c r="B259" s="231"/>
      <c r="C259" s="232"/>
      <c r="D259" s="227" t="s">
        <v>143</v>
      </c>
      <c r="E259" s="233" t="s">
        <v>30</v>
      </c>
      <c r="F259" s="234" t="s">
        <v>10</v>
      </c>
      <c r="G259" s="232"/>
      <c r="H259" s="235">
        <v>15</v>
      </c>
      <c r="I259" s="236"/>
      <c r="J259" s="232"/>
      <c r="K259" s="232"/>
      <c r="L259" s="237"/>
      <c r="M259" s="238"/>
      <c r="N259" s="239"/>
      <c r="O259" s="239"/>
      <c r="P259" s="239"/>
      <c r="Q259" s="239"/>
      <c r="R259" s="239"/>
      <c r="S259" s="239"/>
      <c r="T259" s="240"/>
      <c r="AT259" s="241" t="s">
        <v>143</v>
      </c>
      <c r="AU259" s="241" t="s">
        <v>151</v>
      </c>
      <c r="AV259" s="11" t="s">
        <v>84</v>
      </c>
      <c r="AW259" s="11" t="s">
        <v>37</v>
      </c>
      <c r="AX259" s="11" t="s">
        <v>82</v>
      </c>
      <c r="AY259" s="241" t="s">
        <v>130</v>
      </c>
    </row>
    <row r="260" s="1" customFormat="1" ht="16.5" customHeight="1">
      <c r="B260" s="44"/>
      <c r="C260" s="215" t="s">
        <v>389</v>
      </c>
      <c r="D260" s="215" t="s">
        <v>132</v>
      </c>
      <c r="E260" s="216" t="s">
        <v>390</v>
      </c>
      <c r="F260" s="217" t="s">
        <v>391</v>
      </c>
      <c r="G260" s="218" t="s">
        <v>205</v>
      </c>
      <c r="H260" s="219">
        <v>15</v>
      </c>
      <c r="I260" s="220"/>
      <c r="J260" s="221">
        <f>ROUND(I260*H260,2)</f>
        <v>0</v>
      </c>
      <c r="K260" s="217" t="s">
        <v>136</v>
      </c>
      <c r="L260" s="70"/>
      <c r="M260" s="222" t="s">
        <v>30</v>
      </c>
      <c r="N260" s="223" t="s">
        <v>45</v>
      </c>
      <c r="O260" s="45"/>
      <c r="P260" s="224">
        <f>O260*H260</f>
        <v>0</v>
      </c>
      <c r="Q260" s="224">
        <v>0</v>
      </c>
      <c r="R260" s="224">
        <f>Q260*H260</f>
        <v>0</v>
      </c>
      <c r="S260" s="224">
        <v>0.040000000000000001</v>
      </c>
      <c r="T260" s="225">
        <f>S260*H260</f>
        <v>0.59999999999999998</v>
      </c>
      <c r="AR260" s="22" t="s">
        <v>137</v>
      </c>
      <c r="AT260" s="22" t="s">
        <v>132</v>
      </c>
      <c r="AU260" s="22" t="s">
        <v>151</v>
      </c>
      <c r="AY260" s="22" t="s">
        <v>130</v>
      </c>
      <c r="BE260" s="226">
        <f>IF(N260="základní",J260,0)</f>
        <v>0</v>
      </c>
      <c r="BF260" s="226">
        <f>IF(N260="snížená",J260,0)</f>
        <v>0</v>
      </c>
      <c r="BG260" s="226">
        <f>IF(N260="zákl. přenesená",J260,0)</f>
        <v>0</v>
      </c>
      <c r="BH260" s="226">
        <f>IF(N260="sníž. přenesená",J260,0)</f>
        <v>0</v>
      </c>
      <c r="BI260" s="226">
        <f>IF(N260="nulová",J260,0)</f>
        <v>0</v>
      </c>
      <c r="BJ260" s="22" t="s">
        <v>82</v>
      </c>
      <c r="BK260" s="226">
        <f>ROUND(I260*H260,2)</f>
        <v>0</v>
      </c>
      <c r="BL260" s="22" t="s">
        <v>137</v>
      </c>
      <c r="BM260" s="22" t="s">
        <v>392</v>
      </c>
    </row>
    <row r="261" s="1" customFormat="1">
      <c r="B261" s="44"/>
      <c r="C261" s="72"/>
      <c r="D261" s="227" t="s">
        <v>139</v>
      </c>
      <c r="E261" s="72"/>
      <c r="F261" s="228" t="s">
        <v>393</v>
      </c>
      <c r="G261" s="72"/>
      <c r="H261" s="72"/>
      <c r="I261" s="185"/>
      <c r="J261" s="72"/>
      <c r="K261" s="72"/>
      <c r="L261" s="70"/>
      <c r="M261" s="229"/>
      <c r="N261" s="45"/>
      <c r="O261" s="45"/>
      <c r="P261" s="45"/>
      <c r="Q261" s="45"/>
      <c r="R261" s="45"/>
      <c r="S261" s="45"/>
      <c r="T261" s="93"/>
      <c r="AT261" s="22" t="s">
        <v>139</v>
      </c>
      <c r="AU261" s="22" t="s">
        <v>151</v>
      </c>
    </row>
    <row r="262" s="1" customFormat="1">
      <c r="B262" s="44"/>
      <c r="C262" s="72"/>
      <c r="D262" s="227" t="s">
        <v>141</v>
      </c>
      <c r="E262" s="72"/>
      <c r="F262" s="230" t="s">
        <v>388</v>
      </c>
      <c r="G262" s="72"/>
      <c r="H262" s="72"/>
      <c r="I262" s="185"/>
      <c r="J262" s="72"/>
      <c r="K262" s="72"/>
      <c r="L262" s="70"/>
      <c r="M262" s="229"/>
      <c r="N262" s="45"/>
      <c r="O262" s="45"/>
      <c r="P262" s="45"/>
      <c r="Q262" s="45"/>
      <c r="R262" s="45"/>
      <c r="S262" s="45"/>
      <c r="T262" s="93"/>
      <c r="AT262" s="22" t="s">
        <v>141</v>
      </c>
      <c r="AU262" s="22" t="s">
        <v>151</v>
      </c>
    </row>
    <row r="263" s="11" customFormat="1">
      <c r="B263" s="231"/>
      <c r="C263" s="232"/>
      <c r="D263" s="227" t="s">
        <v>143</v>
      </c>
      <c r="E263" s="233" t="s">
        <v>30</v>
      </c>
      <c r="F263" s="234" t="s">
        <v>10</v>
      </c>
      <c r="G263" s="232"/>
      <c r="H263" s="235">
        <v>15</v>
      </c>
      <c r="I263" s="236"/>
      <c r="J263" s="232"/>
      <c r="K263" s="232"/>
      <c r="L263" s="237"/>
      <c r="M263" s="238"/>
      <c r="N263" s="239"/>
      <c r="O263" s="239"/>
      <c r="P263" s="239"/>
      <c r="Q263" s="239"/>
      <c r="R263" s="239"/>
      <c r="S263" s="239"/>
      <c r="T263" s="240"/>
      <c r="AT263" s="241" t="s">
        <v>143</v>
      </c>
      <c r="AU263" s="241" t="s">
        <v>151</v>
      </c>
      <c r="AV263" s="11" t="s">
        <v>84</v>
      </c>
      <c r="AW263" s="11" t="s">
        <v>37</v>
      </c>
      <c r="AX263" s="11" t="s">
        <v>82</v>
      </c>
      <c r="AY263" s="241" t="s">
        <v>130</v>
      </c>
    </row>
    <row r="264" s="1" customFormat="1" ht="25.5" customHeight="1">
      <c r="B264" s="44"/>
      <c r="C264" s="215" t="s">
        <v>247</v>
      </c>
      <c r="D264" s="215" t="s">
        <v>132</v>
      </c>
      <c r="E264" s="216" t="s">
        <v>394</v>
      </c>
      <c r="F264" s="217" t="s">
        <v>395</v>
      </c>
      <c r="G264" s="218" t="s">
        <v>214</v>
      </c>
      <c r="H264" s="219">
        <v>1</v>
      </c>
      <c r="I264" s="220"/>
      <c r="J264" s="221">
        <f>ROUND(I264*H264,2)</f>
        <v>0</v>
      </c>
      <c r="K264" s="217" t="s">
        <v>136</v>
      </c>
      <c r="L264" s="70"/>
      <c r="M264" s="222" t="s">
        <v>30</v>
      </c>
      <c r="N264" s="223" t="s">
        <v>45</v>
      </c>
      <c r="O264" s="45"/>
      <c r="P264" s="224">
        <f>O264*H264</f>
        <v>0</v>
      </c>
      <c r="Q264" s="224">
        <v>0</v>
      </c>
      <c r="R264" s="224">
        <f>Q264*H264</f>
        <v>0</v>
      </c>
      <c r="S264" s="224">
        <v>0.082000000000000003</v>
      </c>
      <c r="T264" s="225">
        <f>S264*H264</f>
        <v>0.082000000000000003</v>
      </c>
      <c r="AR264" s="22" t="s">
        <v>137</v>
      </c>
      <c r="AT264" s="22" t="s">
        <v>132</v>
      </c>
      <c r="AU264" s="22" t="s">
        <v>151</v>
      </c>
      <c r="AY264" s="22" t="s">
        <v>130</v>
      </c>
      <c r="BE264" s="226">
        <f>IF(N264="základní",J264,0)</f>
        <v>0</v>
      </c>
      <c r="BF264" s="226">
        <f>IF(N264="snížená",J264,0)</f>
        <v>0</v>
      </c>
      <c r="BG264" s="226">
        <f>IF(N264="zákl. přenesená",J264,0)</f>
        <v>0</v>
      </c>
      <c r="BH264" s="226">
        <f>IF(N264="sníž. přenesená",J264,0)</f>
        <v>0</v>
      </c>
      <c r="BI264" s="226">
        <f>IF(N264="nulová",J264,0)</f>
        <v>0</v>
      </c>
      <c r="BJ264" s="22" t="s">
        <v>82</v>
      </c>
      <c r="BK264" s="226">
        <f>ROUND(I264*H264,2)</f>
        <v>0</v>
      </c>
      <c r="BL264" s="22" t="s">
        <v>137</v>
      </c>
      <c r="BM264" s="22" t="s">
        <v>396</v>
      </c>
    </row>
    <row r="265" s="1" customFormat="1">
      <c r="B265" s="44"/>
      <c r="C265" s="72"/>
      <c r="D265" s="227" t="s">
        <v>139</v>
      </c>
      <c r="E265" s="72"/>
      <c r="F265" s="228" t="s">
        <v>397</v>
      </c>
      <c r="G265" s="72"/>
      <c r="H265" s="72"/>
      <c r="I265" s="185"/>
      <c r="J265" s="72"/>
      <c r="K265" s="72"/>
      <c r="L265" s="70"/>
      <c r="M265" s="229"/>
      <c r="N265" s="45"/>
      <c r="O265" s="45"/>
      <c r="P265" s="45"/>
      <c r="Q265" s="45"/>
      <c r="R265" s="45"/>
      <c r="S265" s="45"/>
      <c r="T265" s="93"/>
      <c r="AT265" s="22" t="s">
        <v>139</v>
      </c>
      <c r="AU265" s="22" t="s">
        <v>151</v>
      </c>
    </row>
    <row r="266" s="1" customFormat="1">
      <c r="B266" s="44"/>
      <c r="C266" s="72"/>
      <c r="D266" s="227" t="s">
        <v>141</v>
      </c>
      <c r="E266" s="72"/>
      <c r="F266" s="230" t="s">
        <v>398</v>
      </c>
      <c r="G266" s="72"/>
      <c r="H266" s="72"/>
      <c r="I266" s="185"/>
      <c r="J266" s="72"/>
      <c r="K266" s="72"/>
      <c r="L266" s="70"/>
      <c r="M266" s="229"/>
      <c r="N266" s="45"/>
      <c r="O266" s="45"/>
      <c r="P266" s="45"/>
      <c r="Q266" s="45"/>
      <c r="R266" s="45"/>
      <c r="S266" s="45"/>
      <c r="T266" s="93"/>
      <c r="AT266" s="22" t="s">
        <v>141</v>
      </c>
      <c r="AU266" s="22" t="s">
        <v>151</v>
      </c>
    </row>
    <row r="267" s="11" customFormat="1">
      <c r="B267" s="231"/>
      <c r="C267" s="232"/>
      <c r="D267" s="227" t="s">
        <v>143</v>
      </c>
      <c r="E267" s="233" t="s">
        <v>30</v>
      </c>
      <c r="F267" s="234" t="s">
        <v>399</v>
      </c>
      <c r="G267" s="232"/>
      <c r="H267" s="235">
        <v>1</v>
      </c>
      <c r="I267" s="236"/>
      <c r="J267" s="232"/>
      <c r="K267" s="232"/>
      <c r="L267" s="237"/>
      <c r="M267" s="238"/>
      <c r="N267" s="239"/>
      <c r="O267" s="239"/>
      <c r="P267" s="239"/>
      <c r="Q267" s="239"/>
      <c r="R267" s="239"/>
      <c r="S267" s="239"/>
      <c r="T267" s="240"/>
      <c r="AT267" s="241" t="s">
        <v>143</v>
      </c>
      <c r="AU267" s="241" t="s">
        <v>151</v>
      </c>
      <c r="AV267" s="11" t="s">
        <v>84</v>
      </c>
      <c r="AW267" s="11" t="s">
        <v>37</v>
      </c>
      <c r="AX267" s="11" t="s">
        <v>82</v>
      </c>
      <c r="AY267" s="241" t="s">
        <v>130</v>
      </c>
    </row>
    <row r="268" s="1" customFormat="1" ht="16.5" customHeight="1">
      <c r="B268" s="44"/>
      <c r="C268" s="215" t="s">
        <v>400</v>
      </c>
      <c r="D268" s="215" t="s">
        <v>132</v>
      </c>
      <c r="E268" s="216" t="s">
        <v>401</v>
      </c>
      <c r="F268" s="217" t="s">
        <v>402</v>
      </c>
      <c r="G268" s="218" t="s">
        <v>214</v>
      </c>
      <c r="H268" s="219">
        <v>1</v>
      </c>
      <c r="I268" s="220"/>
      <c r="J268" s="221">
        <f>ROUND(I268*H268,2)</f>
        <v>0</v>
      </c>
      <c r="K268" s="217" t="s">
        <v>136</v>
      </c>
      <c r="L268" s="70"/>
      <c r="M268" s="222" t="s">
        <v>30</v>
      </c>
      <c r="N268" s="223" t="s">
        <v>45</v>
      </c>
      <c r="O268" s="45"/>
      <c r="P268" s="224">
        <f>O268*H268</f>
        <v>0</v>
      </c>
      <c r="Q268" s="224">
        <v>0</v>
      </c>
      <c r="R268" s="224">
        <f>Q268*H268</f>
        <v>0</v>
      </c>
      <c r="S268" s="224">
        <v>0.0040000000000000001</v>
      </c>
      <c r="T268" s="225">
        <f>S268*H268</f>
        <v>0.0040000000000000001</v>
      </c>
      <c r="AR268" s="22" t="s">
        <v>137</v>
      </c>
      <c r="AT268" s="22" t="s">
        <v>132</v>
      </c>
      <c r="AU268" s="22" t="s">
        <v>151</v>
      </c>
      <c r="AY268" s="22" t="s">
        <v>130</v>
      </c>
      <c r="BE268" s="226">
        <f>IF(N268="základní",J268,0)</f>
        <v>0</v>
      </c>
      <c r="BF268" s="226">
        <f>IF(N268="snížená",J268,0)</f>
        <v>0</v>
      </c>
      <c r="BG268" s="226">
        <f>IF(N268="zákl. přenesená",J268,0)</f>
        <v>0</v>
      </c>
      <c r="BH268" s="226">
        <f>IF(N268="sníž. přenesená",J268,0)</f>
        <v>0</v>
      </c>
      <c r="BI268" s="226">
        <f>IF(N268="nulová",J268,0)</f>
        <v>0</v>
      </c>
      <c r="BJ268" s="22" t="s">
        <v>82</v>
      </c>
      <c r="BK268" s="226">
        <f>ROUND(I268*H268,2)</f>
        <v>0</v>
      </c>
      <c r="BL268" s="22" t="s">
        <v>137</v>
      </c>
      <c r="BM268" s="22" t="s">
        <v>403</v>
      </c>
    </row>
    <row r="269" s="1" customFormat="1">
      <c r="B269" s="44"/>
      <c r="C269" s="72"/>
      <c r="D269" s="227" t="s">
        <v>139</v>
      </c>
      <c r="E269" s="72"/>
      <c r="F269" s="228" t="s">
        <v>404</v>
      </c>
      <c r="G269" s="72"/>
      <c r="H269" s="72"/>
      <c r="I269" s="185"/>
      <c r="J269" s="72"/>
      <c r="K269" s="72"/>
      <c r="L269" s="70"/>
      <c r="M269" s="229"/>
      <c r="N269" s="45"/>
      <c r="O269" s="45"/>
      <c r="P269" s="45"/>
      <c r="Q269" s="45"/>
      <c r="R269" s="45"/>
      <c r="S269" s="45"/>
      <c r="T269" s="93"/>
      <c r="AT269" s="22" t="s">
        <v>139</v>
      </c>
      <c r="AU269" s="22" t="s">
        <v>151</v>
      </c>
    </row>
    <row r="270" s="1" customFormat="1">
      <c r="B270" s="44"/>
      <c r="C270" s="72"/>
      <c r="D270" s="227" t="s">
        <v>141</v>
      </c>
      <c r="E270" s="72"/>
      <c r="F270" s="230" t="s">
        <v>405</v>
      </c>
      <c r="G270" s="72"/>
      <c r="H270" s="72"/>
      <c r="I270" s="185"/>
      <c r="J270" s="72"/>
      <c r="K270" s="72"/>
      <c r="L270" s="70"/>
      <c r="M270" s="229"/>
      <c r="N270" s="45"/>
      <c r="O270" s="45"/>
      <c r="P270" s="45"/>
      <c r="Q270" s="45"/>
      <c r="R270" s="45"/>
      <c r="S270" s="45"/>
      <c r="T270" s="93"/>
      <c r="AT270" s="22" t="s">
        <v>141</v>
      </c>
      <c r="AU270" s="22" t="s">
        <v>151</v>
      </c>
    </row>
    <row r="271" s="11" customFormat="1">
      <c r="B271" s="231"/>
      <c r="C271" s="232"/>
      <c r="D271" s="227" t="s">
        <v>143</v>
      </c>
      <c r="E271" s="233" t="s">
        <v>30</v>
      </c>
      <c r="F271" s="234" t="s">
        <v>399</v>
      </c>
      <c r="G271" s="232"/>
      <c r="H271" s="235">
        <v>1</v>
      </c>
      <c r="I271" s="236"/>
      <c r="J271" s="232"/>
      <c r="K271" s="232"/>
      <c r="L271" s="237"/>
      <c r="M271" s="238"/>
      <c r="N271" s="239"/>
      <c r="O271" s="239"/>
      <c r="P271" s="239"/>
      <c r="Q271" s="239"/>
      <c r="R271" s="239"/>
      <c r="S271" s="239"/>
      <c r="T271" s="240"/>
      <c r="AT271" s="241" t="s">
        <v>143</v>
      </c>
      <c r="AU271" s="241" t="s">
        <v>151</v>
      </c>
      <c r="AV271" s="11" t="s">
        <v>84</v>
      </c>
      <c r="AW271" s="11" t="s">
        <v>37</v>
      </c>
      <c r="AX271" s="11" t="s">
        <v>82</v>
      </c>
      <c r="AY271" s="241" t="s">
        <v>130</v>
      </c>
    </row>
    <row r="272" s="1" customFormat="1" ht="16.5" customHeight="1">
      <c r="B272" s="44"/>
      <c r="C272" s="215" t="s">
        <v>406</v>
      </c>
      <c r="D272" s="215" t="s">
        <v>132</v>
      </c>
      <c r="E272" s="216" t="s">
        <v>407</v>
      </c>
      <c r="F272" s="217" t="s">
        <v>408</v>
      </c>
      <c r="G272" s="218" t="s">
        <v>205</v>
      </c>
      <c r="H272" s="219">
        <v>12</v>
      </c>
      <c r="I272" s="220"/>
      <c r="J272" s="221">
        <f>ROUND(I272*H272,2)</f>
        <v>0</v>
      </c>
      <c r="K272" s="217" t="s">
        <v>136</v>
      </c>
      <c r="L272" s="70"/>
      <c r="M272" s="222" t="s">
        <v>30</v>
      </c>
      <c r="N272" s="223" t="s">
        <v>45</v>
      </c>
      <c r="O272" s="45"/>
      <c r="P272" s="224">
        <f>O272*H272</f>
        <v>0</v>
      </c>
      <c r="Q272" s="224">
        <v>0</v>
      </c>
      <c r="R272" s="224">
        <f>Q272*H272</f>
        <v>0</v>
      </c>
      <c r="S272" s="224">
        <v>0</v>
      </c>
      <c r="T272" s="225">
        <f>S272*H272</f>
        <v>0</v>
      </c>
      <c r="AR272" s="22" t="s">
        <v>137</v>
      </c>
      <c r="AT272" s="22" t="s">
        <v>132</v>
      </c>
      <c r="AU272" s="22" t="s">
        <v>151</v>
      </c>
      <c r="AY272" s="22" t="s">
        <v>130</v>
      </c>
      <c r="BE272" s="226">
        <f>IF(N272="základní",J272,0)</f>
        <v>0</v>
      </c>
      <c r="BF272" s="226">
        <f>IF(N272="snížená",J272,0)</f>
        <v>0</v>
      </c>
      <c r="BG272" s="226">
        <f>IF(N272="zákl. přenesená",J272,0)</f>
        <v>0</v>
      </c>
      <c r="BH272" s="226">
        <f>IF(N272="sníž. přenesená",J272,0)</f>
        <v>0</v>
      </c>
      <c r="BI272" s="226">
        <f>IF(N272="nulová",J272,0)</f>
        <v>0</v>
      </c>
      <c r="BJ272" s="22" t="s">
        <v>82</v>
      </c>
      <c r="BK272" s="226">
        <f>ROUND(I272*H272,2)</f>
        <v>0</v>
      </c>
      <c r="BL272" s="22" t="s">
        <v>137</v>
      </c>
      <c r="BM272" s="22" t="s">
        <v>409</v>
      </c>
    </row>
    <row r="273" s="1" customFormat="1">
      <c r="B273" s="44"/>
      <c r="C273" s="72"/>
      <c r="D273" s="227" t="s">
        <v>139</v>
      </c>
      <c r="E273" s="72"/>
      <c r="F273" s="228" t="s">
        <v>410</v>
      </c>
      <c r="G273" s="72"/>
      <c r="H273" s="72"/>
      <c r="I273" s="185"/>
      <c r="J273" s="72"/>
      <c r="K273" s="72"/>
      <c r="L273" s="70"/>
      <c r="M273" s="229"/>
      <c r="N273" s="45"/>
      <c r="O273" s="45"/>
      <c r="P273" s="45"/>
      <c r="Q273" s="45"/>
      <c r="R273" s="45"/>
      <c r="S273" s="45"/>
      <c r="T273" s="93"/>
      <c r="AT273" s="22" t="s">
        <v>139</v>
      </c>
      <c r="AU273" s="22" t="s">
        <v>151</v>
      </c>
    </row>
    <row r="274" s="1" customFormat="1">
      <c r="B274" s="44"/>
      <c r="C274" s="72"/>
      <c r="D274" s="227" t="s">
        <v>141</v>
      </c>
      <c r="E274" s="72"/>
      <c r="F274" s="230" t="s">
        <v>411</v>
      </c>
      <c r="G274" s="72"/>
      <c r="H274" s="72"/>
      <c r="I274" s="185"/>
      <c r="J274" s="72"/>
      <c r="K274" s="72"/>
      <c r="L274" s="70"/>
      <c r="M274" s="229"/>
      <c r="N274" s="45"/>
      <c r="O274" s="45"/>
      <c r="P274" s="45"/>
      <c r="Q274" s="45"/>
      <c r="R274" s="45"/>
      <c r="S274" s="45"/>
      <c r="T274" s="93"/>
      <c r="AT274" s="22" t="s">
        <v>141</v>
      </c>
      <c r="AU274" s="22" t="s">
        <v>151</v>
      </c>
    </row>
    <row r="275" s="11" customFormat="1">
      <c r="B275" s="231"/>
      <c r="C275" s="232"/>
      <c r="D275" s="227" t="s">
        <v>143</v>
      </c>
      <c r="E275" s="233" t="s">
        <v>30</v>
      </c>
      <c r="F275" s="234" t="s">
        <v>219</v>
      </c>
      <c r="G275" s="232"/>
      <c r="H275" s="235">
        <v>12</v>
      </c>
      <c r="I275" s="236"/>
      <c r="J275" s="232"/>
      <c r="K275" s="232"/>
      <c r="L275" s="237"/>
      <c r="M275" s="238"/>
      <c r="N275" s="239"/>
      <c r="O275" s="239"/>
      <c r="P275" s="239"/>
      <c r="Q275" s="239"/>
      <c r="R275" s="239"/>
      <c r="S275" s="239"/>
      <c r="T275" s="240"/>
      <c r="AT275" s="241" t="s">
        <v>143</v>
      </c>
      <c r="AU275" s="241" t="s">
        <v>151</v>
      </c>
      <c r="AV275" s="11" t="s">
        <v>84</v>
      </c>
      <c r="AW275" s="11" t="s">
        <v>37</v>
      </c>
      <c r="AX275" s="11" t="s">
        <v>82</v>
      </c>
      <c r="AY275" s="241" t="s">
        <v>130</v>
      </c>
    </row>
    <row r="276" s="10" customFormat="1" ht="29.88" customHeight="1">
      <c r="B276" s="199"/>
      <c r="C276" s="200"/>
      <c r="D276" s="201" t="s">
        <v>73</v>
      </c>
      <c r="E276" s="213" t="s">
        <v>412</v>
      </c>
      <c r="F276" s="213" t="s">
        <v>413</v>
      </c>
      <c r="G276" s="200"/>
      <c r="H276" s="200"/>
      <c r="I276" s="203"/>
      <c r="J276" s="214">
        <f>BK276</f>
        <v>0</v>
      </c>
      <c r="K276" s="200"/>
      <c r="L276" s="205"/>
      <c r="M276" s="206"/>
      <c r="N276" s="207"/>
      <c r="O276" s="207"/>
      <c r="P276" s="208">
        <f>SUM(P277:P292)</f>
        <v>0</v>
      </c>
      <c r="Q276" s="207"/>
      <c r="R276" s="208">
        <f>SUM(R277:R292)</f>
        <v>0</v>
      </c>
      <c r="S276" s="207"/>
      <c r="T276" s="209">
        <f>SUM(T277:T292)</f>
        <v>0</v>
      </c>
      <c r="AR276" s="210" t="s">
        <v>82</v>
      </c>
      <c r="AT276" s="211" t="s">
        <v>73</v>
      </c>
      <c r="AU276" s="211" t="s">
        <v>82</v>
      </c>
      <c r="AY276" s="210" t="s">
        <v>130</v>
      </c>
      <c r="BK276" s="212">
        <f>SUM(BK277:BK292)</f>
        <v>0</v>
      </c>
    </row>
    <row r="277" s="1" customFormat="1" ht="16.5" customHeight="1">
      <c r="B277" s="44"/>
      <c r="C277" s="215" t="s">
        <v>414</v>
      </c>
      <c r="D277" s="215" t="s">
        <v>132</v>
      </c>
      <c r="E277" s="216" t="s">
        <v>415</v>
      </c>
      <c r="F277" s="217" t="s">
        <v>416</v>
      </c>
      <c r="G277" s="218" t="s">
        <v>177</v>
      </c>
      <c r="H277" s="219">
        <v>12.895</v>
      </c>
      <c r="I277" s="220"/>
      <c r="J277" s="221">
        <f>ROUND(I277*H277,2)</f>
        <v>0</v>
      </c>
      <c r="K277" s="217" t="s">
        <v>136</v>
      </c>
      <c r="L277" s="70"/>
      <c r="M277" s="222" t="s">
        <v>30</v>
      </c>
      <c r="N277" s="223" t="s">
        <v>45</v>
      </c>
      <c r="O277" s="45"/>
      <c r="P277" s="224">
        <f>O277*H277</f>
        <v>0</v>
      </c>
      <c r="Q277" s="224">
        <v>0</v>
      </c>
      <c r="R277" s="224">
        <f>Q277*H277</f>
        <v>0</v>
      </c>
      <c r="S277" s="224">
        <v>0</v>
      </c>
      <c r="T277" s="225">
        <f>S277*H277</f>
        <v>0</v>
      </c>
      <c r="AR277" s="22" t="s">
        <v>137</v>
      </c>
      <c r="AT277" s="22" t="s">
        <v>132</v>
      </c>
      <c r="AU277" s="22" t="s">
        <v>84</v>
      </c>
      <c r="AY277" s="22" t="s">
        <v>130</v>
      </c>
      <c r="BE277" s="226">
        <f>IF(N277="základní",J277,0)</f>
        <v>0</v>
      </c>
      <c r="BF277" s="226">
        <f>IF(N277="snížená",J277,0)</f>
        <v>0</v>
      </c>
      <c r="BG277" s="226">
        <f>IF(N277="zákl. přenesená",J277,0)</f>
        <v>0</v>
      </c>
      <c r="BH277" s="226">
        <f>IF(N277="sníž. přenesená",J277,0)</f>
        <v>0</v>
      </c>
      <c r="BI277" s="226">
        <f>IF(N277="nulová",J277,0)</f>
        <v>0</v>
      </c>
      <c r="BJ277" s="22" t="s">
        <v>82</v>
      </c>
      <c r="BK277" s="226">
        <f>ROUND(I277*H277,2)</f>
        <v>0</v>
      </c>
      <c r="BL277" s="22" t="s">
        <v>137</v>
      </c>
      <c r="BM277" s="22" t="s">
        <v>417</v>
      </c>
    </row>
    <row r="278" s="1" customFormat="1">
      <c r="B278" s="44"/>
      <c r="C278" s="72"/>
      <c r="D278" s="227" t="s">
        <v>139</v>
      </c>
      <c r="E278" s="72"/>
      <c r="F278" s="228" t="s">
        <v>418</v>
      </c>
      <c r="G278" s="72"/>
      <c r="H278" s="72"/>
      <c r="I278" s="185"/>
      <c r="J278" s="72"/>
      <c r="K278" s="72"/>
      <c r="L278" s="70"/>
      <c r="M278" s="229"/>
      <c r="N278" s="45"/>
      <c r="O278" s="45"/>
      <c r="P278" s="45"/>
      <c r="Q278" s="45"/>
      <c r="R278" s="45"/>
      <c r="S278" s="45"/>
      <c r="T278" s="93"/>
      <c r="AT278" s="22" t="s">
        <v>139</v>
      </c>
      <c r="AU278" s="22" t="s">
        <v>84</v>
      </c>
    </row>
    <row r="279" s="1" customFormat="1">
      <c r="B279" s="44"/>
      <c r="C279" s="72"/>
      <c r="D279" s="227" t="s">
        <v>141</v>
      </c>
      <c r="E279" s="72"/>
      <c r="F279" s="230" t="s">
        <v>419</v>
      </c>
      <c r="G279" s="72"/>
      <c r="H279" s="72"/>
      <c r="I279" s="185"/>
      <c r="J279" s="72"/>
      <c r="K279" s="72"/>
      <c r="L279" s="70"/>
      <c r="M279" s="229"/>
      <c r="N279" s="45"/>
      <c r="O279" s="45"/>
      <c r="P279" s="45"/>
      <c r="Q279" s="45"/>
      <c r="R279" s="45"/>
      <c r="S279" s="45"/>
      <c r="T279" s="93"/>
      <c r="AT279" s="22" t="s">
        <v>141</v>
      </c>
      <c r="AU279" s="22" t="s">
        <v>84</v>
      </c>
    </row>
    <row r="280" s="11" customFormat="1">
      <c r="B280" s="231"/>
      <c r="C280" s="232"/>
      <c r="D280" s="227" t="s">
        <v>143</v>
      </c>
      <c r="E280" s="233" t="s">
        <v>30</v>
      </c>
      <c r="F280" s="234" t="s">
        <v>420</v>
      </c>
      <c r="G280" s="232"/>
      <c r="H280" s="235">
        <v>12.895</v>
      </c>
      <c r="I280" s="236"/>
      <c r="J280" s="232"/>
      <c r="K280" s="232"/>
      <c r="L280" s="237"/>
      <c r="M280" s="238"/>
      <c r="N280" s="239"/>
      <c r="O280" s="239"/>
      <c r="P280" s="239"/>
      <c r="Q280" s="239"/>
      <c r="R280" s="239"/>
      <c r="S280" s="239"/>
      <c r="T280" s="240"/>
      <c r="AT280" s="241" t="s">
        <v>143</v>
      </c>
      <c r="AU280" s="241" t="s">
        <v>84</v>
      </c>
      <c r="AV280" s="11" t="s">
        <v>84</v>
      </c>
      <c r="AW280" s="11" t="s">
        <v>37</v>
      </c>
      <c r="AX280" s="11" t="s">
        <v>82</v>
      </c>
      <c r="AY280" s="241" t="s">
        <v>130</v>
      </c>
    </row>
    <row r="281" s="1" customFormat="1" ht="16.5" customHeight="1">
      <c r="B281" s="44"/>
      <c r="C281" s="215" t="s">
        <v>421</v>
      </c>
      <c r="D281" s="215" t="s">
        <v>132</v>
      </c>
      <c r="E281" s="216" t="s">
        <v>422</v>
      </c>
      <c r="F281" s="217" t="s">
        <v>423</v>
      </c>
      <c r="G281" s="218" t="s">
        <v>177</v>
      </c>
      <c r="H281" s="219">
        <v>180.53</v>
      </c>
      <c r="I281" s="220"/>
      <c r="J281" s="221">
        <f>ROUND(I281*H281,2)</f>
        <v>0</v>
      </c>
      <c r="K281" s="217" t="s">
        <v>136</v>
      </c>
      <c r="L281" s="70"/>
      <c r="M281" s="222" t="s">
        <v>30</v>
      </c>
      <c r="N281" s="223" t="s">
        <v>45</v>
      </c>
      <c r="O281" s="45"/>
      <c r="P281" s="224">
        <f>O281*H281</f>
        <v>0</v>
      </c>
      <c r="Q281" s="224">
        <v>0</v>
      </c>
      <c r="R281" s="224">
        <f>Q281*H281</f>
        <v>0</v>
      </c>
      <c r="S281" s="224">
        <v>0</v>
      </c>
      <c r="T281" s="225">
        <f>S281*H281</f>
        <v>0</v>
      </c>
      <c r="AR281" s="22" t="s">
        <v>137</v>
      </c>
      <c r="AT281" s="22" t="s">
        <v>132</v>
      </c>
      <c r="AU281" s="22" t="s">
        <v>84</v>
      </c>
      <c r="AY281" s="22" t="s">
        <v>130</v>
      </c>
      <c r="BE281" s="226">
        <f>IF(N281="základní",J281,0)</f>
        <v>0</v>
      </c>
      <c r="BF281" s="226">
        <f>IF(N281="snížená",J281,0)</f>
        <v>0</v>
      </c>
      <c r="BG281" s="226">
        <f>IF(N281="zákl. přenesená",J281,0)</f>
        <v>0</v>
      </c>
      <c r="BH281" s="226">
        <f>IF(N281="sníž. přenesená",J281,0)</f>
        <v>0</v>
      </c>
      <c r="BI281" s="226">
        <f>IF(N281="nulová",J281,0)</f>
        <v>0</v>
      </c>
      <c r="BJ281" s="22" t="s">
        <v>82</v>
      </c>
      <c r="BK281" s="226">
        <f>ROUND(I281*H281,2)</f>
        <v>0</v>
      </c>
      <c r="BL281" s="22" t="s">
        <v>137</v>
      </c>
      <c r="BM281" s="22" t="s">
        <v>424</v>
      </c>
    </row>
    <row r="282" s="1" customFormat="1">
      <c r="B282" s="44"/>
      <c r="C282" s="72"/>
      <c r="D282" s="227" t="s">
        <v>139</v>
      </c>
      <c r="E282" s="72"/>
      <c r="F282" s="228" t="s">
        <v>425</v>
      </c>
      <c r="G282" s="72"/>
      <c r="H282" s="72"/>
      <c r="I282" s="185"/>
      <c r="J282" s="72"/>
      <c r="K282" s="72"/>
      <c r="L282" s="70"/>
      <c r="M282" s="229"/>
      <c r="N282" s="45"/>
      <c r="O282" s="45"/>
      <c r="P282" s="45"/>
      <c r="Q282" s="45"/>
      <c r="R282" s="45"/>
      <c r="S282" s="45"/>
      <c r="T282" s="93"/>
      <c r="AT282" s="22" t="s">
        <v>139</v>
      </c>
      <c r="AU282" s="22" t="s">
        <v>84</v>
      </c>
    </row>
    <row r="283" s="1" customFormat="1">
      <c r="B283" s="44"/>
      <c r="C283" s="72"/>
      <c r="D283" s="227" t="s">
        <v>141</v>
      </c>
      <c r="E283" s="72"/>
      <c r="F283" s="230" t="s">
        <v>419</v>
      </c>
      <c r="G283" s="72"/>
      <c r="H283" s="72"/>
      <c r="I283" s="185"/>
      <c r="J283" s="72"/>
      <c r="K283" s="72"/>
      <c r="L283" s="70"/>
      <c r="M283" s="229"/>
      <c r="N283" s="45"/>
      <c r="O283" s="45"/>
      <c r="P283" s="45"/>
      <c r="Q283" s="45"/>
      <c r="R283" s="45"/>
      <c r="S283" s="45"/>
      <c r="T283" s="93"/>
      <c r="AT283" s="22" t="s">
        <v>141</v>
      </c>
      <c r="AU283" s="22" t="s">
        <v>84</v>
      </c>
    </row>
    <row r="284" s="11" customFormat="1">
      <c r="B284" s="231"/>
      <c r="C284" s="232"/>
      <c r="D284" s="227" t="s">
        <v>143</v>
      </c>
      <c r="E284" s="233" t="s">
        <v>30</v>
      </c>
      <c r="F284" s="234" t="s">
        <v>426</v>
      </c>
      <c r="G284" s="232"/>
      <c r="H284" s="235">
        <v>180.53</v>
      </c>
      <c r="I284" s="236"/>
      <c r="J284" s="232"/>
      <c r="K284" s="232"/>
      <c r="L284" s="237"/>
      <c r="M284" s="238"/>
      <c r="N284" s="239"/>
      <c r="O284" s="239"/>
      <c r="P284" s="239"/>
      <c r="Q284" s="239"/>
      <c r="R284" s="239"/>
      <c r="S284" s="239"/>
      <c r="T284" s="240"/>
      <c r="AT284" s="241" t="s">
        <v>143</v>
      </c>
      <c r="AU284" s="241" t="s">
        <v>84</v>
      </c>
      <c r="AV284" s="11" t="s">
        <v>84</v>
      </c>
      <c r="AW284" s="11" t="s">
        <v>37</v>
      </c>
      <c r="AX284" s="11" t="s">
        <v>82</v>
      </c>
      <c r="AY284" s="241" t="s">
        <v>130</v>
      </c>
    </row>
    <row r="285" s="1" customFormat="1" ht="25.5" customHeight="1">
      <c r="B285" s="44"/>
      <c r="C285" s="215" t="s">
        <v>427</v>
      </c>
      <c r="D285" s="215" t="s">
        <v>132</v>
      </c>
      <c r="E285" s="216" t="s">
        <v>428</v>
      </c>
      <c r="F285" s="217" t="s">
        <v>429</v>
      </c>
      <c r="G285" s="218" t="s">
        <v>177</v>
      </c>
      <c r="H285" s="219">
        <v>12.597</v>
      </c>
      <c r="I285" s="220"/>
      <c r="J285" s="221">
        <f>ROUND(I285*H285,2)</f>
        <v>0</v>
      </c>
      <c r="K285" s="217" t="s">
        <v>136</v>
      </c>
      <c r="L285" s="70"/>
      <c r="M285" s="222" t="s">
        <v>30</v>
      </c>
      <c r="N285" s="223" t="s">
        <v>45</v>
      </c>
      <c r="O285" s="45"/>
      <c r="P285" s="224">
        <f>O285*H285</f>
        <v>0</v>
      </c>
      <c r="Q285" s="224">
        <v>0</v>
      </c>
      <c r="R285" s="224">
        <f>Q285*H285</f>
        <v>0</v>
      </c>
      <c r="S285" s="224">
        <v>0</v>
      </c>
      <c r="T285" s="225">
        <f>S285*H285</f>
        <v>0</v>
      </c>
      <c r="AR285" s="22" t="s">
        <v>137</v>
      </c>
      <c r="AT285" s="22" t="s">
        <v>132</v>
      </c>
      <c r="AU285" s="22" t="s">
        <v>84</v>
      </c>
      <c r="AY285" s="22" t="s">
        <v>130</v>
      </c>
      <c r="BE285" s="226">
        <f>IF(N285="základní",J285,0)</f>
        <v>0</v>
      </c>
      <c r="BF285" s="226">
        <f>IF(N285="snížená",J285,0)</f>
        <v>0</v>
      </c>
      <c r="BG285" s="226">
        <f>IF(N285="zákl. přenesená",J285,0)</f>
        <v>0</v>
      </c>
      <c r="BH285" s="226">
        <f>IF(N285="sníž. přenesená",J285,0)</f>
        <v>0</v>
      </c>
      <c r="BI285" s="226">
        <f>IF(N285="nulová",J285,0)</f>
        <v>0</v>
      </c>
      <c r="BJ285" s="22" t="s">
        <v>82</v>
      </c>
      <c r="BK285" s="226">
        <f>ROUND(I285*H285,2)</f>
        <v>0</v>
      </c>
      <c r="BL285" s="22" t="s">
        <v>137</v>
      </c>
      <c r="BM285" s="22" t="s">
        <v>430</v>
      </c>
    </row>
    <row r="286" s="1" customFormat="1">
      <c r="B286" s="44"/>
      <c r="C286" s="72"/>
      <c r="D286" s="227" t="s">
        <v>139</v>
      </c>
      <c r="E286" s="72"/>
      <c r="F286" s="228" t="s">
        <v>431</v>
      </c>
      <c r="G286" s="72"/>
      <c r="H286" s="72"/>
      <c r="I286" s="185"/>
      <c r="J286" s="72"/>
      <c r="K286" s="72"/>
      <c r="L286" s="70"/>
      <c r="M286" s="229"/>
      <c r="N286" s="45"/>
      <c r="O286" s="45"/>
      <c r="P286" s="45"/>
      <c r="Q286" s="45"/>
      <c r="R286" s="45"/>
      <c r="S286" s="45"/>
      <c r="T286" s="93"/>
      <c r="AT286" s="22" t="s">
        <v>139</v>
      </c>
      <c r="AU286" s="22" t="s">
        <v>84</v>
      </c>
    </row>
    <row r="287" s="1" customFormat="1">
      <c r="B287" s="44"/>
      <c r="C287" s="72"/>
      <c r="D287" s="227" t="s">
        <v>141</v>
      </c>
      <c r="E287" s="72"/>
      <c r="F287" s="230" t="s">
        <v>432</v>
      </c>
      <c r="G287" s="72"/>
      <c r="H287" s="72"/>
      <c r="I287" s="185"/>
      <c r="J287" s="72"/>
      <c r="K287" s="72"/>
      <c r="L287" s="70"/>
      <c r="M287" s="229"/>
      <c r="N287" s="45"/>
      <c r="O287" s="45"/>
      <c r="P287" s="45"/>
      <c r="Q287" s="45"/>
      <c r="R287" s="45"/>
      <c r="S287" s="45"/>
      <c r="T287" s="93"/>
      <c r="AT287" s="22" t="s">
        <v>141</v>
      </c>
      <c r="AU287" s="22" t="s">
        <v>84</v>
      </c>
    </row>
    <row r="288" s="11" customFormat="1">
      <c r="B288" s="231"/>
      <c r="C288" s="232"/>
      <c r="D288" s="227" t="s">
        <v>143</v>
      </c>
      <c r="E288" s="233" t="s">
        <v>30</v>
      </c>
      <c r="F288" s="234" t="s">
        <v>433</v>
      </c>
      <c r="G288" s="232"/>
      <c r="H288" s="235">
        <v>12.597</v>
      </c>
      <c r="I288" s="236"/>
      <c r="J288" s="232"/>
      <c r="K288" s="232"/>
      <c r="L288" s="237"/>
      <c r="M288" s="238"/>
      <c r="N288" s="239"/>
      <c r="O288" s="239"/>
      <c r="P288" s="239"/>
      <c r="Q288" s="239"/>
      <c r="R288" s="239"/>
      <c r="S288" s="239"/>
      <c r="T288" s="240"/>
      <c r="AT288" s="241" t="s">
        <v>143</v>
      </c>
      <c r="AU288" s="241" t="s">
        <v>84</v>
      </c>
      <c r="AV288" s="11" t="s">
        <v>84</v>
      </c>
      <c r="AW288" s="11" t="s">
        <v>37</v>
      </c>
      <c r="AX288" s="11" t="s">
        <v>82</v>
      </c>
      <c r="AY288" s="241" t="s">
        <v>130</v>
      </c>
    </row>
    <row r="289" s="1" customFormat="1" ht="25.5" customHeight="1">
      <c r="B289" s="44"/>
      <c r="C289" s="215" t="s">
        <v>434</v>
      </c>
      <c r="D289" s="215" t="s">
        <v>132</v>
      </c>
      <c r="E289" s="216" t="s">
        <v>435</v>
      </c>
      <c r="F289" s="217" t="s">
        <v>436</v>
      </c>
      <c r="G289" s="218" t="s">
        <v>177</v>
      </c>
      <c r="H289" s="219">
        <v>0.29399999999999998</v>
      </c>
      <c r="I289" s="220"/>
      <c r="J289" s="221">
        <f>ROUND(I289*H289,2)</f>
        <v>0</v>
      </c>
      <c r="K289" s="217" t="s">
        <v>136</v>
      </c>
      <c r="L289" s="70"/>
      <c r="M289" s="222" t="s">
        <v>30</v>
      </c>
      <c r="N289" s="223" t="s">
        <v>45</v>
      </c>
      <c r="O289" s="45"/>
      <c r="P289" s="224">
        <f>O289*H289</f>
        <v>0</v>
      </c>
      <c r="Q289" s="224">
        <v>0</v>
      </c>
      <c r="R289" s="224">
        <f>Q289*H289</f>
        <v>0</v>
      </c>
      <c r="S289" s="224">
        <v>0</v>
      </c>
      <c r="T289" s="225">
        <f>S289*H289</f>
        <v>0</v>
      </c>
      <c r="AR289" s="22" t="s">
        <v>137</v>
      </c>
      <c r="AT289" s="22" t="s">
        <v>132</v>
      </c>
      <c r="AU289" s="22" t="s">
        <v>84</v>
      </c>
      <c r="AY289" s="22" t="s">
        <v>130</v>
      </c>
      <c r="BE289" s="226">
        <f>IF(N289="základní",J289,0)</f>
        <v>0</v>
      </c>
      <c r="BF289" s="226">
        <f>IF(N289="snížená",J289,0)</f>
        <v>0</v>
      </c>
      <c r="BG289" s="226">
        <f>IF(N289="zákl. přenesená",J289,0)</f>
        <v>0</v>
      </c>
      <c r="BH289" s="226">
        <f>IF(N289="sníž. přenesená",J289,0)</f>
        <v>0</v>
      </c>
      <c r="BI289" s="226">
        <f>IF(N289="nulová",J289,0)</f>
        <v>0</v>
      </c>
      <c r="BJ289" s="22" t="s">
        <v>82</v>
      </c>
      <c r="BK289" s="226">
        <f>ROUND(I289*H289,2)</f>
        <v>0</v>
      </c>
      <c r="BL289" s="22" t="s">
        <v>137</v>
      </c>
      <c r="BM289" s="22" t="s">
        <v>437</v>
      </c>
    </row>
    <row r="290" s="1" customFormat="1">
      <c r="B290" s="44"/>
      <c r="C290" s="72"/>
      <c r="D290" s="227" t="s">
        <v>139</v>
      </c>
      <c r="E290" s="72"/>
      <c r="F290" s="228" t="s">
        <v>438</v>
      </c>
      <c r="G290" s="72"/>
      <c r="H290" s="72"/>
      <c r="I290" s="185"/>
      <c r="J290" s="72"/>
      <c r="K290" s="72"/>
      <c r="L290" s="70"/>
      <c r="M290" s="229"/>
      <c r="N290" s="45"/>
      <c r="O290" s="45"/>
      <c r="P290" s="45"/>
      <c r="Q290" s="45"/>
      <c r="R290" s="45"/>
      <c r="S290" s="45"/>
      <c r="T290" s="93"/>
      <c r="AT290" s="22" t="s">
        <v>139</v>
      </c>
      <c r="AU290" s="22" t="s">
        <v>84</v>
      </c>
    </row>
    <row r="291" s="1" customFormat="1">
      <c r="B291" s="44"/>
      <c r="C291" s="72"/>
      <c r="D291" s="227" t="s">
        <v>141</v>
      </c>
      <c r="E291" s="72"/>
      <c r="F291" s="230" t="s">
        <v>432</v>
      </c>
      <c r="G291" s="72"/>
      <c r="H291" s="72"/>
      <c r="I291" s="185"/>
      <c r="J291" s="72"/>
      <c r="K291" s="72"/>
      <c r="L291" s="70"/>
      <c r="M291" s="229"/>
      <c r="N291" s="45"/>
      <c r="O291" s="45"/>
      <c r="P291" s="45"/>
      <c r="Q291" s="45"/>
      <c r="R291" s="45"/>
      <c r="S291" s="45"/>
      <c r="T291" s="93"/>
      <c r="AT291" s="22" t="s">
        <v>141</v>
      </c>
      <c r="AU291" s="22" t="s">
        <v>84</v>
      </c>
    </row>
    <row r="292" s="11" customFormat="1">
      <c r="B292" s="231"/>
      <c r="C292" s="232"/>
      <c r="D292" s="227" t="s">
        <v>143</v>
      </c>
      <c r="E292" s="233" t="s">
        <v>30</v>
      </c>
      <c r="F292" s="234" t="s">
        <v>439</v>
      </c>
      <c r="G292" s="232"/>
      <c r="H292" s="235">
        <v>0.29399999999999998</v>
      </c>
      <c r="I292" s="236"/>
      <c r="J292" s="232"/>
      <c r="K292" s="232"/>
      <c r="L292" s="237"/>
      <c r="M292" s="238"/>
      <c r="N292" s="239"/>
      <c r="O292" s="239"/>
      <c r="P292" s="239"/>
      <c r="Q292" s="239"/>
      <c r="R292" s="239"/>
      <c r="S292" s="239"/>
      <c r="T292" s="240"/>
      <c r="AT292" s="241" t="s">
        <v>143</v>
      </c>
      <c r="AU292" s="241" t="s">
        <v>84</v>
      </c>
      <c r="AV292" s="11" t="s">
        <v>84</v>
      </c>
      <c r="AW292" s="11" t="s">
        <v>37</v>
      </c>
      <c r="AX292" s="11" t="s">
        <v>82</v>
      </c>
      <c r="AY292" s="241" t="s">
        <v>130</v>
      </c>
    </row>
    <row r="293" s="10" customFormat="1" ht="29.88" customHeight="1">
      <c r="B293" s="199"/>
      <c r="C293" s="200"/>
      <c r="D293" s="201" t="s">
        <v>73</v>
      </c>
      <c r="E293" s="213" t="s">
        <v>440</v>
      </c>
      <c r="F293" s="213" t="s">
        <v>441</v>
      </c>
      <c r="G293" s="200"/>
      <c r="H293" s="200"/>
      <c r="I293" s="203"/>
      <c r="J293" s="214">
        <f>BK293</f>
        <v>0</v>
      </c>
      <c r="K293" s="200"/>
      <c r="L293" s="205"/>
      <c r="M293" s="206"/>
      <c r="N293" s="207"/>
      <c r="O293" s="207"/>
      <c r="P293" s="208">
        <f>SUM(P294:P295)</f>
        <v>0</v>
      </c>
      <c r="Q293" s="207"/>
      <c r="R293" s="208">
        <f>SUM(R294:R295)</f>
        <v>0</v>
      </c>
      <c r="S293" s="207"/>
      <c r="T293" s="209">
        <f>SUM(T294:T295)</f>
        <v>0</v>
      </c>
      <c r="AR293" s="210" t="s">
        <v>82</v>
      </c>
      <c r="AT293" s="211" t="s">
        <v>73</v>
      </c>
      <c r="AU293" s="211" t="s">
        <v>82</v>
      </c>
      <c r="AY293" s="210" t="s">
        <v>130</v>
      </c>
      <c r="BK293" s="212">
        <f>SUM(BK294:BK295)</f>
        <v>0</v>
      </c>
    </row>
    <row r="294" s="1" customFormat="1" ht="16.5" customHeight="1">
      <c r="B294" s="44"/>
      <c r="C294" s="215" t="s">
        <v>442</v>
      </c>
      <c r="D294" s="215" t="s">
        <v>132</v>
      </c>
      <c r="E294" s="216" t="s">
        <v>443</v>
      </c>
      <c r="F294" s="217" t="s">
        <v>444</v>
      </c>
      <c r="G294" s="218" t="s">
        <v>177</v>
      </c>
      <c r="H294" s="219">
        <v>26.890999999999998</v>
      </c>
      <c r="I294" s="220"/>
      <c r="J294" s="221">
        <f>ROUND(I294*H294,2)</f>
        <v>0</v>
      </c>
      <c r="K294" s="217" t="s">
        <v>136</v>
      </c>
      <c r="L294" s="70"/>
      <c r="M294" s="222" t="s">
        <v>30</v>
      </c>
      <c r="N294" s="223" t="s">
        <v>45</v>
      </c>
      <c r="O294" s="45"/>
      <c r="P294" s="224">
        <f>O294*H294</f>
        <v>0</v>
      </c>
      <c r="Q294" s="224">
        <v>0</v>
      </c>
      <c r="R294" s="224">
        <f>Q294*H294</f>
        <v>0</v>
      </c>
      <c r="S294" s="224">
        <v>0</v>
      </c>
      <c r="T294" s="225">
        <f>S294*H294</f>
        <v>0</v>
      </c>
      <c r="AR294" s="22" t="s">
        <v>137</v>
      </c>
      <c r="AT294" s="22" t="s">
        <v>132</v>
      </c>
      <c r="AU294" s="22" t="s">
        <v>84</v>
      </c>
      <c r="AY294" s="22" t="s">
        <v>130</v>
      </c>
      <c r="BE294" s="226">
        <f>IF(N294="základní",J294,0)</f>
        <v>0</v>
      </c>
      <c r="BF294" s="226">
        <f>IF(N294="snížená",J294,0)</f>
        <v>0</v>
      </c>
      <c r="BG294" s="226">
        <f>IF(N294="zákl. přenesená",J294,0)</f>
        <v>0</v>
      </c>
      <c r="BH294" s="226">
        <f>IF(N294="sníž. přenesená",J294,0)</f>
        <v>0</v>
      </c>
      <c r="BI294" s="226">
        <f>IF(N294="nulová",J294,0)</f>
        <v>0</v>
      </c>
      <c r="BJ294" s="22" t="s">
        <v>82</v>
      </c>
      <c r="BK294" s="226">
        <f>ROUND(I294*H294,2)</f>
        <v>0</v>
      </c>
      <c r="BL294" s="22" t="s">
        <v>137</v>
      </c>
      <c r="BM294" s="22" t="s">
        <v>445</v>
      </c>
    </row>
    <row r="295" s="1" customFormat="1">
      <c r="B295" s="44"/>
      <c r="C295" s="72"/>
      <c r="D295" s="227" t="s">
        <v>139</v>
      </c>
      <c r="E295" s="72"/>
      <c r="F295" s="228" t="s">
        <v>446</v>
      </c>
      <c r="G295" s="72"/>
      <c r="H295" s="72"/>
      <c r="I295" s="185"/>
      <c r="J295" s="72"/>
      <c r="K295" s="72"/>
      <c r="L295" s="70"/>
      <c r="M295" s="229"/>
      <c r="N295" s="45"/>
      <c r="O295" s="45"/>
      <c r="P295" s="45"/>
      <c r="Q295" s="45"/>
      <c r="R295" s="45"/>
      <c r="S295" s="45"/>
      <c r="T295" s="93"/>
      <c r="AT295" s="22" t="s">
        <v>139</v>
      </c>
      <c r="AU295" s="22" t="s">
        <v>84</v>
      </c>
    </row>
    <row r="296" s="10" customFormat="1" ht="37.44" customHeight="1">
      <c r="B296" s="199"/>
      <c r="C296" s="200"/>
      <c r="D296" s="201" t="s">
        <v>73</v>
      </c>
      <c r="E296" s="202" t="s">
        <v>211</v>
      </c>
      <c r="F296" s="202" t="s">
        <v>447</v>
      </c>
      <c r="G296" s="200"/>
      <c r="H296" s="200"/>
      <c r="I296" s="203"/>
      <c r="J296" s="204">
        <f>BK296</f>
        <v>0</v>
      </c>
      <c r="K296" s="200"/>
      <c r="L296" s="205"/>
      <c r="M296" s="206"/>
      <c r="N296" s="207"/>
      <c r="O296" s="207"/>
      <c r="P296" s="208">
        <f>P297</f>
        <v>0</v>
      </c>
      <c r="Q296" s="207"/>
      <c r="R296" s="208">
        <f>R297</f>
        <v>2.1499999999999999</v>
      </c>
      <c r="S296" s="207"/>
      <c r="T296" s="209">
        <f>T297</f>
        <v>0</v>
      </c>
      <c r="AR296" s="210" t="s">
        <v>151</v>
      </c>
      <c r="AT296" s="211" t="s">
        <v>73</v>
      </c>
      <c r="AU296" s="211" t="s">
        <v>74</v>
      </c>
      <c r="AY296" s="210" t="s">
        <v>130</v>
      </c>
      <c r="BK296" s="212">
        <f>BK297</f>
        <v>0</v>
      </c>
    </row>
    <row r="297" s="10" customFormat="1" ht="19.92" customHeight="1">
      <c r="B297" s="199"/>
      <c r="C297" s="200"/>
      <c r="D297" s="201" t="s">
        <v>73</v>
      </c>
      <c r="E297" s="213" t="s">
        <v>448</v>
      </c>
      <c r="F297" s="213" t="s">
        <v>449</v>
      </c>
      <c r="G297" s="200"/>
      <c r="H297" s="200"/>
      <c r="I297" s="203"/>
      <c r="J297" s="214">
        <f>BK297</f>
        <v>0</v>
      </c>
      <c r="K297" s="200"/>
      <c r="L297" s="205"/>
      <c r="M297" s="206"/>
      <c r="N297" s="207"/>
      <c r="O297" s="207"/>
      <c r="P297" s="208">
        <f>SUM(P298:P302)</f>
        <v>0</v>
      </c>
      <c r="Q297" s="207"/>
      <c r="R297" s="208">
        <f>SUM(R298:R302)</f>
        <v>2.1499999999999999</v>
      </c>
      <c r="S297" s="207"/>
      <c r="T297" s="209">
        <f>SUM(T298:T302)</f>
        <v>0</v>
      </c>
      <c r="AR297" s="210" t="s">
        <v>151</v>
      </c>
      <c r="AT297" s="211" t="s">
        <v>73</v>
      </c>
      <c r="AU297" s="211" t="s">
        <v>82</v>
      </c>
      <c r="AY297" s="210" t="s">
        <v>130</v>
      </c>
      <c r="BK297" s="212">
        <f>SUM(BK298:BK302)</f>
        <v>0</v>
      </c>
    </row>
    <row r="298" s="1" customFormat="1" ht="25.5" customHeight="1">
      <c r="B298" s="44"/>
      <c r="C298" s="215" t="s">
        <v>450</v>
      </c>
      <c r="D298" s="215" t="s">
        <v>132</v>
      </c>
      <c r="E298" s="216" t="s">
        <v>451</v>
      </c>
      <c r="F298" s="217" t="s">
        <v>452</v>
      </c>
      <c r="G298" s="218" t="s">
        <v>205</v>
      </c>
      <c r="H298" s="219">
        <v>50</v>
      </c>
      <c r="I298" s="220"/>
      <c r="J298" s="221">
        <f>ROUND(I298*H298,2)</f>
        <v>0</v>
      </c>
      <c r="K298" s="217" t="s">
        <v>136</v>
      </c>
      <c r="L298" s="70"/>
      <c r="M298" s="222" t="s">
        <v>30</v>
      </c>
      <c r="N298" s="223" t="s">
        <v>45</v>
      </c>
      <c r="O298" s="45"/>
      <c r="P298" s="224">
        <f>O298*H298</f>
        <v>0</v>
      </c>
      <c r="Q298" s="224">
        <v>0.042999999999999997</v>
      </c>
      <c r="R298" s="224">
        <f>Q298*H298</f>
        <v>2.1499999999999999</v>
      </c>
      <c r="S298" s="224">
        <v>0</v>
      </c>
      <c r="T298" s="225">
        <f>S298*H298</f>
        <v>0</v>
      </c>
      <c r="AR298" s="22" t="s">
        <v>453</v>
      </c>
      <c r="AT298" s="22" t="s">
        <v>132</v>
      </c>
      <c r="AU298" s="22" t="s">
        <v>84</v>
      </c>
      <c r="AY298" s="22" t="s">
        <v>130</v>
      </c>
      <c r="BE298" s="226">
        <f>IF(N298="základní",J298,0)</f>
        <v>0</v>
      </c>
      <c r="BF298" s="226">
        <f>IF(N298="snížená",J298,0)</f>
        <v>0</v>
      </c>
      <c r="BG298" s="226">
        <f>IF(N298="zákl. přenesená",J298,0)</f>
        <v>0</v>
      </c>
      <c r="BH298" s="226">
        <f>IF(N298="sníž. přenesená",J298,0)</f>
        <v>0</v>
      </c>
      <c r="BI298" s="226">
        <f>IF(N298="nulová",J298,0)</f>
        <v>0</v>
      </c>
      <c r="BJ298" s="22" t="s">
        <v>82</v>
      </c>
      <c r="BK298" s="226">
        <f>ROUND(I298*H298,2)</f>
        <v>0</v>
      </c>
      <c r="BL298" s="22" t="s">
        <v>453</v>
      </c>
      <c r="BM298" s="22" t="s">
        <v>454</v>
      </c>
    </row>
    <row r="299" s="1" customFormat="1">
      <c r="B299" s="44"/>
      <c r="C299" s="72"/>
      <c r="D299" s="227" t="s">
        <v>139</v>
      </c>
      <c r="E299" s="72"/>
      <c r="F299" s="228" t="s">
        <v>455</v>
      </c>
      <c r="G299" s="72"/>
      <c r="H299" s="72"/>
      <c r="I299" s="185"/>
      <c r="J299" s="72"/>
      <c r="K299" s="72"/>
      <c r="L299" s="70"/>
      <c r="M299" s="229"/>
      <c r="N299" s="45"/>
      <c r="O299" s="45"/>
      <c r="P299" s="45"/>
      <c r="Q299" s="45"/>
      <c r="R299" s="45"/>
      <c r="S299" s="45"/>
      <c r="T299" s="93"/>
      <c r="AT299" s="22" t="s">
        <v>139</v>
      </c>
      <c r="AU299" s="22" t="s">
        <v>84</v>
      </c>
    </row>
    <row r="300" s="1" customFormat="1">
      <c r="B300" s="44"/>
      <c r="C300" s="72"/>
      <c r="D300" s="227" t="s">
        <v>141</v>
      </c>
      <c r="E300" s="72"/>
      <c r="F300" s="230" t="s">
        <v>456</v>
      </c>
      <c r="G300" s="72"/>
      <c r="H300" s="72"/>
      <c r="I300" s="185"/>
      <c r="J300" s="72"/>
      <c r="K300" s="72"/>
      <c r="L300" s="70"/>
      <c r="M300" s="229"/>
      <c r="N300" s="45"/>
      <c r="O300" s="45"/>
      <c r="P300" s="45"/>
      <c r="Q300" s="45"/>
      <c r="R300" s="45"/>
      <c r="S300" s="45"/>
      <c r="T300" s="93"/>
      <c r="AT300" s="22" t="s">
        <v>141</v>
      </c>
      <c r="AU300" s="22" t="s">
        <v>84</v>
      </c>
    </row>
    <row r="301" s="1" customFormat="1">
      <c r="B301" s="44"/>
      <c r="C301" s="72"/>
      <c r="D301" s="227" t="s">
        <v>198</v>
      </c>
      <c r="E301" s="72"/>
      <c r="F301" s="230" t="s">
        <v>457</v>
      </c>
      <c r="G301" s="72"/>
      <c r="H301" s="72"/>
      <c r="I301" s="185"/>
      <c r="J301" s="72"/>
      <c r="K301" s="72"/>
      <c r="L301" s="70"/>
      <c r="M301" s="229"/>
      <c r="N301" s="45"/>
      <c r="O301" s="45"/>
      <c r="P301" s="45"/>
      <c r="Q301" s="45"/>
      <c r="R301" s="45"/>
      <c r="S301" s="45"/>
      <c r="T301" s="93"/>
      <c r="AT301" s="22" t="s">
        <v>198</v>
      </c>
      <c r="AU301" s="22" t="s">
        <v>84</v>
      </c>
    </row>
    <row r="302" s="11" customFormat="1">
      <c r="B302" s="231"/>
      <c r="C302" s="232"/>
      <c r="D302" s="227" t="s">
        <v>143</v>
      </c>
      <c r="E302" s="233" t="s">
        <v>30</v>
      </c>
      <c r="F302" s="234" t="s">
        <v>450</v>
      </c>
      <c r="G302" s="232"/>
      <c r="H302" s="235">
        <v>50</v>
      </c>
      <c r="I302" s="236"/>
      <c r="J302" s="232"/>
      <c r="K302" s="232"/>
      <c r="L302" s="237"/>
      <c r="M302" s="238"/>
      <c r="N302" s="239"/>
      <c r="O302" s="239"/>
      <c r="P302" s="239"/>
      <c r="Q302" s="239"/>
      <c r="R302" s="239"/>
      <c r="S302" s="239"/>
      <c r="T302" s="240"/>
      <c r="AT302" s="241" t="s">
        <v>143</v>
      </c>
      <c r="AU302" s="241" t="s">
        <v>84</v>
      </c>
      <c r="AV302" s="11" t="s">
        <v>84</v>
      </c>
      <c r="AW302" s="11" t="s">
        <v>37</v>
      </c>
      <c r="AX302" s="11" t="s">
        <v>82</v>
      </c>
      <c r="AY302" s="241" t="s">
        <v>130</v>
      </c>
    </row>
    <row r="303" s="10" customFormat="1" ht="37.44" customHeight="1">
      <c r="B303" s="199"/>
      <c r="C303" s="200"/>
      <c r="D303" s="201" t="s">
        <v>73</v>
      </c>
      <c r="E303" s="202" t="s">
        <v>458</v>
      </c>
      <c r="F303" s="202" t="s">
        <v>459</v>
      </c>
      <c r="G303" s="200"/>
      <c r="H303" s="200"/>
      <c r="I303" s="203"/>
      <c r="J303" s="204">
        <f>BK303</f>
        <v>0</v>
      </c>
      <c r="K303" s="200"/>
      <c r="L303" s="205"/>
      <c r="M303" s="206"/>
      <c r="N303" s="207"/>
      <c r="O303" s="207"/>
      <c r="P303" s="208">
        <f>P304+P311+P316</f>
        <v>0</v>
      </c>
      <c r="Q303" s="207"/>
      <c r="R303" s="208">
        <f>R304+R311+R316</f>
        <v>0</v>
      </c>
      <c r="S303" s="207"/>
      <c r="T303" s="209">
        <f>T304+T311+T316</f>
        <v>0</v>
      </c>
      <c r="AR303" s="210" t="s">
        <v>161</v>
      </c>
      <c r="AT303" s="211" t="s">
        <v>73</v>
      </c>
      <c r="AU303" s="211" t="s">
        <v>74</v>
      </c>
      <c r="AY303" s="210" t="s">
        <v>130</v>
      </c>
      <c r="BK303" s="212">
        <f>BK304+BK311+BK316</f>
        <v>0</v>
      </c>
    </row>
    <row r="304" s="10" customFormat="1" ht="19.92" customHeight="1">
      <c r="B304" s="199"/>
      <c r="C304" s="200"/>
      <c r="D304" s="201" t="s">
        <v>73</v>
      </c>
      <c r="E304" s="213" t="s">
        <v>460</v>
      </c>
      <c r="F304" s="213" t="s">
        <v>461</v>
      </c>
      <c r="G304" s="200"/>
      <c r="H304" s="200"/>
      <c r="I304" s="203"/>
      <c r="J304" s="214">
        <f>BK304</f>
        <v>0</v>
      </c>
      <c r="K304" s="200"/>
      <c r="L304" s="205"/>
      <c r="M304" s="206"/>
      <c r="N304" s="207"/>
      <c r="O304" s="207"/>
      <c r="P304" s="208">
        <f>SUM(P305:P310)</f>
        <v>0</v>
      </c>
      <c r="Q304" s="207"/>
      <c r="R304" s="208">
        <f>SUM(R305:R310)</f>
        <v>0</v>
      </c>
      <c r="S304" s="207"/>
      <c r="T304" s="209">
        <f>SUM(T305:T310)</f>
        <v>0</v>
      </c>
      <c r="AR304" s="210" t="s">
        <v>161</v>
      </c>
      <c r="AT304" s="211" t="s">
        <v>73</v>
      </c>
      <c r="AU304" s="211" t="s">
        <v>82</v>
      </c>
      <c r="AY304" s="210" t="s">
        <v>130</v>
      </c>
      <c r="BK304" s="212">
        <f>SUM(BK305:BK310)</f>
        <v>0</v>
      </c>
    </row>
    <row r="305" s="1" customFormat="1" ht="16.5" customHeight="1">
      <c r="B305" s="44"/>
      <c r="C305" s="215" t="s">
        <v>462</v>
      </c>
      <c r="D305" s="215" t="s">
        <v>132</v>
      </c>
      <c r="E305" s="216" t="s">
        <v>463</v>
      </c>
      <c r="F305" s="217" t="s">
        <v>464</v>
      </c>
      <c r="G305" s="218" t="s">
        <v>214</v>
      </c>
      <c r="H305" s="219">
        <v>6</v>
      </c>
      <c r="I305" s="220"/>
      <c r="J305" s="221">
        <f>ROUND(I305*H305,2)</f>
        <v>0</v>
      </c>
      <c r="K305" s="217" t="s">
        <v>136</v>
      </c>
      <c r="L305" s="70"/>
      <c r="M305" s="222" t="s">
        <v>30</v>
      </c>
      <c r="N305" s="223" t="s">
        <v>45</v>
      </c>
      <c r="O305" s="45"/>
      <c r="P305" s="224">
        <f>O305*H305</f>
        <v>0</v>
      </c>
      <c r="Q305" s="224">
        <v>0</v>
      </c>
      <c r="R305" s="224">
        <f>Q305*H305</f>
        <v>0</v>
      </c>
      <c r="S305" s="224">
        <v>0</v>
      </c>
      <c r="T305" s="225">
        <f>S305*H305</f>
        <v>0</v>
      </c>
      <c r="AR305" s="22" t="s">
        <v>465</v>
      </c>
      <c r="AT305" s="22" t="s">
        <v>132</v>
      </c>
      <c r="AU305" s="22" t="s">
        <v>84</v>
      </c>
      <c r="AY305" s="22" t="s">
        <v>130</v>
      </c>
      <c r="BE305" s="226">
        <f>IF(N305="základní",J305,0)</f>
        <v>0</v>
      </c>
      <c r="BF305" s="226">
        <f>IF(N305="snížená",J305,0)</f>
        <v>0</v>
      </c>
      <c r="BG305" s="226">
        <f>IF(N305="zákl. přenesená",J305,0)</f>
        <v>0</v>
      </c>
      <c r="BH305" s="226">
        <f>IF(N305="sníž. přenesená",J305,0)</f>
        <v>0</v>
      </c>
      <c r="BI305" s="226">
        <f>IF(N305="nulová",J305,0)</f>
        <v>0</v>
      </c>
      <c r="BJ305" s="22" t="s">
        <v>82</v>
      </c>
      <c r="BK305" s="226">
        <f>ROUND(I305*H305,2)</f>
        <v>0</v>
      </c>
      <c r="BL305" s="22" t="s">
        <v>465</v>
      </c>
      <c r="BM305" s="22" t="s">
        <v>466</v>
      </c>
    </row>
    <row r="306" s="1" customFormat="1">
      <c r="B306" s="44"/>
      <c r="C306" s="72"/>
      <c r="D306" s="227" t="s">
        <v>139</v>
      </c>
      <c r="E306" s="72"/>
      <c r="F306" s="228" t="s">
        <v>464</v>
      </c>
      <c r="G306" s="72"/>
      <c r="H306" s="72"/>
      <c r="I306" s="185"/>
      <c r="J306" s="72"/>
      <c r="K306" s="72"/>
      <c r="L306" s="70"/>
      <c r="M306" s="229"/>
      <c r="N306" s="45"/>
      <c r="O306" s="45"/>
      <c r="P306" s="45"/>
      <c r="Q306" s="45"/>
      <c r="R306" s="45"/>
      <c r="S306" s="45"/>
      <c r="T306" s="93"/>
      <c r="AT306" s="22" t="s">
        <v>139</v>
      </c>
      <c r="AU306" s="22" t="s">
        <v>84</v>
      </c>
    </row>
    <row r="307" s="1" customFormat="1">
      <c r="B307" s="44"/>
      <c r="C307" s="72"/>
      <c r="D307" s="227" t="s">
        <v>198</v>
      </c>
      <c r="E307" s="72"/>
      <c r="F307" s="230" t="s">
        <v>467</v>
      </c>
      <c r="G307" s="72"/>
      <c r="H307" s="72"/>
      <c r="I307" s="185"/>
      <c r="J307" s="72"/>
      <c r="K307" s="72"/>
      <c r="L307" s="70"/>
      <c r="M307" s="229"/>
      <c r="N307" s="45"/>
      <c r="O307" s="45"/>
      <c r="P307" s="45"/>
      <c r="Q307" s="45"/>
      <c r="R307" s="45"/>
      <c r="S307" s="45"/>
      <c r="T307" s="93"/>
      <c r="AT307" s="22" t="s">
        <v>198</v>
      </c>
      <c r="AU307" s="22" t="s">
        <v>84</v>
      </c>
    </row>
    <row r="308" s="11" customFormat="1">
      <c r="B308" s="231"/>
      <c r="C308" s="232"/>
      <c r="D308" s="227" t="s">
        <v>143</v>
      </c>
      <c r="E308" s="233" t="s">
        <v>30</v>
      </c>
      <c r="F308" s="234" t="s">
        <v>168</v>
      </c>
      <c r="G308" s="232"/>
      <c r="H308" s="235">
        <v>6</v>
      </c>
      <c r="I308" s="236"/>
      <c r="J308" s="232"/>
      <c r="K308" s="232"/>
      <c r="L308" s="237"/>
      <c r="M308" s="238"/>
      <c r="N308" s="239"/>
      <c r="O308" s="239"/>
      <c r="P308" s="239"/>
      <c r="Q308" s="239"/>
      <c r="R308" s="239"/>
      <c r="S308" s="239"/>
      <c r="T308" s="240"/>
      <c r="AT308" s="241" t="s">
        <v>143</v>
      </c>
      <c r="AU308" s="241" t="s">
        <v>84</v>
      </c>
      <c r="AV308" s="11" t="s">
        <v>84</v>
      </c>
      <c r="AW308" s="11" t="s">
        <v>37</v>
      </c>
      <c r="AX308" s="11" t="s">
        <v>82</v>
      </c>
      <c r="AY308" s="241" t="s">
        <v>130</v>
      </c>
    </row>
    <row r="309" s="1" customFormat="1" ht="16.5" customHeight="1">
      <c r="B309" s="44"/>
      <c r="C309" s="215" t="s">
        <v>468</v>
      </c>
      <c r="D309" s="215" t="s">
        <v>132</v>
      </c>
      <c r="E309" s="216" t="s">
        <v>469</v>
      </c>
      <c r="F309" s="217" t="s">
        <v>470</v>
      </c>
      <c r="G309" s="218" t="s">
        <v>214</v>
      </c>
      <c r="H309" s="219">
        <v>1</v>
      </c>
      <c r="I309" s="220"/>
      <c r="J309" s="221">
        <f>ROUND(I309*H309,2)</f>
        <v>0</v>
      </c>
      <c r="K309" s="217" t="s">
        <v>30</v>
      </c>
      <c r="L309" s="70"/>
      <c r="M309" s="222" t="s">
        <v>30</v>
      </c>
      <c r="N309" s="223" t="s">
        <v>45</v>
      </c>
      <c r="O309" s="45"/>
      <c r="P309" s="224">
        <f>O309*H309</f>
        <v>0</v>
      </c>
      <c r="Q309" s="224">
        <v>0</v>
      </c>
      <c r="R309" s="224">
        <f>Q309*H309</f>
        <v>0</v>
      </c>
      <c r="S309" s="224">
        <v>0</v>
      </c>
      <c r="T309" s="225">
        <f>S309*H309</f>
        <v>0</v>
      </c>
      <c r="AR309" s="22" t="s">
        <v>465</v>
      </c>
      <c r="AT309" s="22" t="s">
        <v>132</v>
      </c>
      <c r="AU309" s="22" t="s">
        <v>84</v>
      </c>
      <c r="AY309" s="22" t="s">
        <v>130</v>
      </c>
      <c r="BE309" s="226">
        <f>IF(N309="základní",J309,0)</f>
        <v>0</v>
      </c>
      <c r="BF309" s="226">
        <f>IF(N309="snížená",J309,0)</f>
        <v>0</v>
      </c>
      <c r="BG309" s="226">
        <f>IF(N309="zákl. přenesená",J309,0)</f>
        <v>0</v>
      </c>
      <c r="BH309" s="226">
        <f>IF(N309="sníž. přenesená",J309,0)</f>
        <v>0</v>
      </c>
      <c r="BI309" s="226">
        <f>IF(N309="nulová",J309,0)</f>
        <v>0</v>
      </c>
      <c r="BJ309" s="22" t="s">
        <v>82</v>
      </c>
      <c r="BK309" s="226">
        <f>ROUND(I309*H309,2)</f>
        <v>0</v>
      </c>
      <c r="BL309" s="22" t="s">
        <v>465</v>
      </c>
      <c r="BM309" s="22" t="s">
        <v>471</v>
      </c>
    </row>
    <row r="310" s="1" customFormat="1">
      <c r="B310" s="44"/>
      <c r="C310" s="72"/>
      <c r="D310" s="227" t="s">
        <v>139</v>
      </c>
      <c r="E310" s="72"/>
      <c r="F310" s="228" t="s">
        <v>470</v>
      </c>
      <c r="G310" s="72"/>
      <c r="H310" s="72"/>
      <c r="I310" s="185"/>
      <c r="J310" s="72"/>
      <c r="K310" s="72"/>
      <c r="L310" s="70"/>
      <c r="M310" s="229"/>
      <c r="N310" s="45"/>
      <c r="O310" s="45"/>
      <c r="P310" s="45"/>
      <c r="Q310" s="45"/>
      <c r="R310" s="45"/>
      <c r="S310" s="45"/>
      <c r="T310" s="93"/>
      <c r="AT310" s="22" t="s">
        <v>139</v>
      </c>
      <c r="AU310" s="22" t="s">
        <v>84</v>
      </c>
    </row>
    <row r="311" s="10" customFormat="1" ht="29.88" customHeight="1">
      <c r="B311" s="199"/>
      <c r="C311" s="200"/>
      <c r="D311" s="201" t="s">
        <v>73</v>
      </c>
      <c r="E311" s="213" t="s">
        <v>472</v>
      </c>
      <c r="F311" s="213" t="s">
        <v>473</v>
      </c>
      <c r="G311" s="200"/>
      <c r="H311" s="200"/>
      <c r="I311" s="203"/>
      <c r="J311" s="214">
        <f>BK311</f>
        <v>0</v>
      </c>
      <c r="K311" s="200"/>
      <c r="L311" s="205"/>
      <c r="M311" s="206"/>
      <c r="N311" s="207"/>
      <c r="O311" s="207"/>
      <c r="P311" s="208">
        <f>SUM(P312:P315)</f>
        <v>0</v>
      </c>
      <c r="Q311" s="207"/>
      <c r="R311" s="208">
        <f>SUM(R312:R315)</f>
        <v>0</v>
      </c>
      <c r="S311" s="207"/>
      <c r="T311" s="209">
        <f>SUM(T312:T315)</f>
        <v>0</v>
      </c>
      <c r="AR311" s="210" t="s">
        <v>161</v>
      </c>
      <c r="AT311" s="211" t="s">
        <v>73</v>
      </c>
      <c r="AU311" s="211" t="s">
        <v>82</v>
      </c>
      <c r="AY311" s="210" t="s">
        <v>130</v>
      </c>
      <c r="BK311" s="212">
        <f>SUM(BK312:BK315)</f>
        <v>0</v>
      </c>
    </row>
    <row r="312" s="1" customFormat="1" ht="16.5" customHeight="1">
      <c r="B312" s="44"/>
      <c r="C312" s="215" t="s">
        <v>474</v>
      </c>
      <c r="D312" s="215" t="s">
        <v>132</v>
      </c>
      <c r="E312" s="216" t="s">
        <v>475</v>
      </c>
      <c r="F312" s="217" t="s">
        <v>473</v>
      </c>
      <c r="G312" s="218" t="s">
        <v>214</v>
      </c>
      <c r="H312" s="219">
        <v>1</v>
      </c>
      <c r="I312" s="220"/>
      <c r="J312" s="221">
        <f>ROUND(I312*H312,2)</f>
        <v>0</v>
      </c>
      <c r="K312" s="217" t="s">
        <v>136</v>
      </c>
      <c r="L312" s="70"/>
      <c r="M312" s="222" t="s">
        <v>30</v>
      </c>
      <c r="N312" s="223" t="s">
        <v>45</v>
      </c>
      <c r="O312" s="45"/>
      <c r="P312" s="224">
        <f>O312*H312</f>
        <v>0</v>
      </c>
      <c r="Q312" s="224">
        <v>0</v>
      </c>
      <c r="R312" s="224">
        <f>Q312*H312</f>
        <v>0</v>
      </c>
      <c r="S312" s="224">
        <v>0</v>
      </c>
      <c r="T312" s="225">
        <f>S312*H312</f>
        <v>0</v>
      </c>
      <c r="AR312" s="22" t="s">
        <v>465</v>
      </c>
      <c r="AT312" s="22" t="s">
        <v>132</v>
      </c>
      <c r="AU312" s="22" t="s">
        <v>84</v>
      </c>
      <c r="AY312" s="22" t="s">
        <v>130</v>
      </c>
      <c r="BE312" s="226">
        <f>IF(N312="základní",J312,0)</f>
        <v>0</v>
      </c>
      <c r="BF312" s="226">
        <f>IF(N312="snížená",J312,0)</f>
        <v>0</v>
      </c>
      <c r="BG312" s="226">
        <f>IF(N312="zákl. přenesená",J312,0)</f>
        <v>0</v>
      </c>
      <c r="BH312" s="226">
        <f>IF(N312="sníž. přenesená",J312,0)</f>
        <v>0</v>
      </c>
      <c r="BI312" s="226">
        <f>IF(N312="nulová",J312,0)</f>
        <v>0</v>
      </c>
      <c r="BJ312" s="22" t="s">
        <v>82</v>
      </c>
      <c r="BK312" s="226">
        <f>ROUND(I312*H312,2)</f>
        <v>0</v>
      </c>
      <c r="BL312" s="22" t="s">
        <v>465</v>
      </c>
      <c r="BM312" s="22" t="s">
        <v>476</v>
      </c>
    </row>
    <row r="313" s="1" customFormat="1">
      <c r="B313" s="44"/>
      <c r="C313" s="72"/>
      <c r="D313" s="227" t="s">
        <v>139</v>
      </c>
      <c r="E313" s="72"/>
      <c r="F313" s="228" t="s">
        <v>473</v>
      </c>
      <c r="G313" s="72"/>
      <c r="H313" s="72"/>
      <c r="I313" s="185"/>
      <c r="J313" s="72"/>
      <c r="K313" s="72"/>
      <c r="L313" s="70"/>
      <c r="M313" s="229"/>
      <c r="N313" s="45"/>
      <c r="O313" s="45"/>
      <c r="P313" s="45"/>
      <c r="Q313" s="45"/>
      <c r="R313" s="45"/>
      <c r="S313" s="45"/>
      <c r="T313" s="93"/>
      <c r="AT313" s="22" t="s">
        <v>139</v>
      </c>
      <c r="AU313" s="22" t="s">
        <v>84</v>
      </c>
    </row>
    <row r="314" s="1" customFormat="1" ht="16.5" customHeight="1">
      <c r="B314" s="44"/>
      <c r="C314" s="215" t="s">
        <v>477</v>
      </c>
      <c r="D314" s="215" t="s">
        <v>132</v>
      </c>
      <c r="E314" s="216" t="s">
        <v>478</v>
      </c>
      <c r="F314" s="217" t="s">
        <v>479</v>
      </c>
      <c r="G314" s="218" t="s">
        <v>214</v>
      </c>
      <c r="H314" s="219">
        <v>1</v>
      </c>
      <c r="I314" s="220"/>
      <c r="J314" s="221">
        <f>ROUND(I314*H314,2)</f>
        <v>0</v>
      </c>
      <c r="K314" s="217" t="s">
        <v>136</v>
      </c>
      <c r="L314" s="70"/>
      <c r="M314" s="222" t="s">
        <v>30</v>
      </c>
      <c r="N314" s="223" t="s">
        <v>45</v>
      </c>
      <c r="O314" s="45"/>
      <c r="P314" s="224">
        <f>O314*H314</f>
        <v>0</v>
      </c>
      <c r="Q314" s="224">
        <v>0</v>
      </c>
      <c r="R314" s="224">
        <f>Q314*H314</f>
        <v>0</v>
      </c>
      <c r="S314" s="224">
        <v>0</v>
      </c>
      <c r="T314" s="225">
        <f>S314*H314</f>
        <v>0</v>
      </c>
      <c r="AR314" s="22" t="s">
        <v>465</v>
      </c>
      <c r="AT314" s="22" t="s">
        <v>132</v>
      </c>
      <c r="AU314" s="22" t="s">
        <v>84</v>
      </c>
      <c r="AY314" s="22" t="s">
        <v>130</v>
      </c>
      <c r="BE314" s="226">
        <f>IF(N314="základní",J314,0)</f>
        <v>0</v>
      </c>
      <c r="BF314" s="226">
        <f>IF(N314="snížená",J314,0)</f>
        <v>0</v>
      </c>
      <c r="BG314" s="226">
        <f>IF(N314="zákl. přenesená",J314,0)</f>
        <v>0</v>
      </c>
      <c r="BH314" s="226">
        <f>IF(N314="sníž. přenesená",J314,0)</f>
        <v>0</v>
      </c>
      <c r="BI314" s="226">
        <f>IF(N314="nulová",J314,0)</f>
        <v>0</v>
      </c>
      <c r="BJ314" s="22" t="s">
        <v>82</v>
      </c>
      <c r="BK314" s="226">
        <f>ROUND(I314*H314,2)</f>
        <v>0</v>
      </c>
      <c r="BL314" s="22" t="s">
        <v>465</v>
      </c>
      <c r="BM314" s="22" t="s">
        <v>480</v>
      </c>
    </row>
    <row r="315" s="1" customFormat="1">
      <c r="B315" s="44"/>
      <c r="C315" s="72"/>
      <c r="D315" s="227" t="s">
        <v>139</v>
      </c>
      <c r="E315" s="72"/>
      <c r="F315" s="228" t="s">
        <v>481</v>
      </c>
      <c r="G315" s="72"/>
      <c r="H315" s="72"/>
      <c r="I315" s="185"/>
      <c r="J315" s="72"/>
      <c r="K315" s="72"/>
      <c r="L315" s="70"/>
      <c r="M315" s="229"/>
      <c r="N315" s="45"/>
      <c r="O315" s="45"/>
      <c r="P315" s="45"/>
      <c r="Q315" s="45"/>
      <c r="R315" s="45"/>
      <c r="S315" s="45"/>
      <c r="T315" s="93"/>
      <c r="AT315" s="22" t="s">
        <v>139</v>
      </c>
      <c r="AU315" s="22" t="s">
        <v>84</v>
      </c>
    </row>
    <row r="316" s="10" customFormat="1" ht="29.88" customHeight="1">
      <c r="B316" s="199"/>
      <c r="C316" s="200"/>
      <c r="D316" s="201" t="s">
        <v>73</v>
      </c>
      <c r="E316" s="213" t="s">
        <v>482</v>
      </c>
      <c r="F316" s="213" t="s">
        <v>483</v>
      </c>
      <c r="G316" s="200"/>
      <c r="H316" s="200"/>
      <c r="I316" s="203"/>
      <c r="J316" s="214">
        <f>BK316</f>
        <v>0</v>
      </c>
      <c r="K316" s="200"/>
      <c r="L316" s="205"/>
      <c r="M316" s="206"/>
      <c r="N316" s="207"/>
      <c r="O316" s="207"/>
      <c r="P316" s="208">
        <f>SUM(P317:P319)</f>
        <v>0</v>
      </c>
      <c r="Q316" s="207"/>
      <c r="R316" s="208">
        <f>SUM(R317:R319)</f>
        <v>0</v>
      </c>
      <c r="S316" s="207"/>
      <c r="T316" s="209">
        <f>SUM(T317:T319)</f>
        <v>0</v>
      </c>
      <c r="AR316" s="210" t="s">
        <v>161</v>
      </c>
      <c r="AT316" s="211" t="s">
        <v>73</v>
      </c>
      <c r="AU316" s="211" t="s">
        <v>82</v>
      </c>
      <c r="AY316" s="210" t="s">
        <v>130</v>
      </c>
      <c r="BK316" s="212">
        <f>SUM(BK317:BK319)</f>
        <v>0</v>
      </c>
    </row>
    <row r="317" s="1" customFormat="1" ht="16.5" customHeight="1">
      <c r="B317" s="44"/>
      <c r="C317" s="215" t="s">
        <v>484</v>
      </c>
      <c r="D317" s="215" t="s">
        <v>132</v>
      </c>
      <c r="E317" s="216" t="s">
        <v>485</v>
      </c>
      <c r="F317" s="217" t="s">
        <v>486</v>
      </c>
      <c r="G317" s="218" t="s">
        <v>214</v>
      </c>
      <c r="H317" s="219">
        <v>1</v>
      </c>
      <c r="I317" s="220"/>
      <c r="J317" s="221">
        <f>ROUND(I317*H317,2)</f>
        <v>0</v>
      </c>
      <c r="K317" s="217" t="s">
        <v>136</v>
      </c>
      <c r="L317" s="70"/>
      <c r="M317" s="222" t="s">
        <v>30</v>
      </c>
      <c r="N317" s="223" t="s">
        <v>45</v>
      </c>
      <c r="O317" s="45"/>
      <c r="P317" s="224">
        <f>O317*H317</f>
        <v>0</v>
      </c>
      <c r="Q317" s="224">
        <v>0</v>
      </c>
      <c r="R317" s="224">
        <f>Q317*H317</f>
        <v>0</v>
      </c>
      <c r="S317" s="224">
        <v>0</v>
      </c>
      <c r="T317" s="225">
        <f>S317*H317</f>
        <v>0</v>
      </c>
      <c r="AR317" s="22" t="s">
        <v>465</v>
      </c>
      <c r="AT317" s="22" t="s">
        <v>132</v>
      </c>
      <c r="AU317" s="22" t="s">
        <v>84</v>
      </c>
      <c r="AY317" s="22" t="s">
        <v>130</v>
      </c>
      <c r="BE317" s="226">
        <f>IF(N317="základní",J317,0)</f>
        <v>0</v>
      </c>
      <c r="BF317" s="226">
        <f>IF(N317="snížená",J317,0)</f>
        <v>0</v>
      </c>
      <c r="BG317" s="226">
        <f>IF(N317="zákl. přenesená",J317,0)</f>
        <v>0</v>
      </c>
      <c r="BH317" s="226">
        <f>IF(N317="sníž. přenesená",J317,0)</f>
        <v>0</v>
      </c>
      <c r="BI317" s="226">
        <f>IF(N317="nulová",J317,0)</f>
        <v>0</v>
      </c>
      <c r="BJ317" s="22" t="s">
        <v>82</v>
      </c>
      <c r="BK317" s="226">
        <f>ROUND(I317*H317,2)</f>
        <v>0</v>
      </c>
      <c r="BL317" s="22" t="s">
        <v>465</v>
      </c>
      <c r="BM317" s="22" t="s">
        <v>487</v>
      </c>
    </row>
    <row r="318" s="1" customFormat="1">
      <c r="B318" s="44"/>
      <c r="C318" s="72"/>
      <c r="D318" s="227" t="s">
        <v>139</v>
      </c>
      <c r="E318" s="72"/>
      <c r="F318" s="228" t="s">
        <v>486</v>
      </c>
      <c r="G318" s="72"/>
      <c r="H318" s="72"/>
      <c r="I318" s="185"/>
      <c r="J318" s="72"/>
      <c r="K318" s="72"/>
      <c r="L318" s="70"/>
      <c r="M318" s="229"/>
      <c r="N318" s="45"/>
      <c r="O318" s="45"/>
      <c r="P318" s="45"/>
      <c r="Q318" s="45"/>
      <c r="R318" s="45"/>
      <c r="S318" s="45"/>
      <c r="T318" s="93"/>
      <c r="AT318" s="22" t="s">
        <v>139</v>
      </c>
      <c r="AU318" s="22" t="s">
        <v>84</v>
      </c>
    </row>
    <row r="319" s="1" customFormat="1">
      <c r="B319" s="44"/>
      <c r="C319" s="72"/>
      <c r="D319" s="227" t="s">
        <v>198</v>
      </c>
      <c r="E319" s="72"/>
      <c r="F319" s="230" t="s">
        <v>488</v>
      </c>
      <c r="G319" s="72"/>
      <c r="H319" s="72"/>
      <c r="I319" s="185"/>
      <c r="J319" s="72"/>
      <c r="K319" s="72"/>
      <c r="L319" s="70"/>
      <c r="M319" s="263"/>
      <c r="N319" s="264"/>
      <c r="O319" s="264"/>
      <c r="P319" s="264"/>
      <c r="Q319" s="264"/>
      <c r="R319" s="264"/>
      <c r="S319" s="264"/>
      <c r="T319" s="265"/>
      <c r="AT319" s="22" t="s">
        <v>198</v>
      </c>
      <c r="AU319" s="22" t="s">
        <v>84</v>
      </c>
    </row>
    <row r="320" s="1" customFormat="1" ht="6.96" customHeight="1">
      <c r="B320" s="65"/>
      <c r="C320" s="66"/>
      <c r="D320" s="66"/>
      <c r="E320" s="66"/>
      <c r="F320" s="66"/>
      <c r="G320" s="66"/>
      <c r="H320" s="66"/>
      <c r="I320" s="160"/>
      <c r="J320" s="66"/>
      <c r="K320" s="66"/>
      <c r="L320" s="70"/>
    </row>
  </sheetData>
  <sheetProtection sheet="1" autoFilter="0" formatColumns="0" formatRows="0" objects="1" scenarios="1" spinCount="100000" saltValue="E07aQI2/ljgyT986Z+Vjyym9LBjS3eFHBzDrrOvUjghxVT7RDo9fGmXjjUUWH7+Oew5TWg6r+FTAuvx3bjkUGw==" hashValue="L/+0at/WEa253MIxJwZ704+Z17zPMlmKaUZdnxFarOPyGKzjPYRfyMBDvTpozBC30CDgu+EQcOmvMMk0WNodsg==" algorithmName="SHA-512" password="CC35"/>
  <autoFilter ref="C91:K319"/>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66" customWidth="1"/>
    <col min="2" max="2" width="1.664063" style="266" customWidth="1"/>
    <col min="3" max="4" width="5" style="266" customWidth="1"/>
    <col min="5" max="5" width="11.67" style="266" customWidth="1"/>
    <col min="6" max="6" width="9.17" style="266" customWidth="1"/>
    <col min="7" max="7" width="5" style="266" customWidth="1"/>
    <col min="8" max="8" width="77.83" style="266" customWidth="1"/>
    <col min="9" max="10" width="20" style="266" customWidth="1"/>
    <col min="11" max="11" width="1.664063" style="266" customWidth="1"/>
  </cols>
  <sheetData>
    <row r="1" ht="37.5" customHeight="1"/>
    <row r="2" ht="7.5" customHeight="1">
      <c r="B2" s="267"/>
      <c r="C2" s="268"/>
      <c r="D2" s="268"/>
      <c r="E2" s="268"/>
      <c r="F2" s="268"/>
      <c r="G2" s="268"/>
      <c r="H2" s="268"/>
      <c r="I2" s="268"/>
      <c r="J2" s="268"/>
      <c r="K2" s="269"/>
    </row>
    <row r="3" s="13" customFormat="1" ht="45" customHeight="1">
      <c r="B3" s="270"/>
      <c r="C3" s="271" t="s">
        <v>489</v>
      </c>
      <c r="D3" s="271"/>
      <c r="E3" s="271"/>
      <c r="F3" s="271"/>
      <c r="G3" s="271"/>
      <c r="H3" s="271"/>
      <c r="I3" s="271"/>
      <c r="J3" s="271"/>
      <c r="K3" s="272"/>
    </row>
    <row r="4" ht="25.5" customHeight="1">
      <c r="B4" s="273"/>
      <c r="C4" s="274" t="s">
        <v>490</v>
      </c>
      <c r="D4" s="274"/>
      <c r="E4" s="274"/>
      <c r="F4" s="274"/>
      <c r="G4" s="274"/>
      <c r="H4" s="274"/>
      <c r="I4" s="274"/>
      <c r="J4" s="274"/>
      <c r="K4" s="275"/>
    </row>
    <row r="5" ht="5.25" customHeight="1">
      <c r="B5" s="273"/>
      <c r="C5" s="276"/>
      <c r="D5" s="276"/>
      <c r="E5" s="276"/>
      <c r="F5" s="276"/>
      <c r="G5" s="276"/>
      <c r="H5" s="276"/>
      <c r="I5" s="276"/>
      <c r="J5" s="276"/>
      <c r="K5" s="275"/>
    </row>
    <row r="6" ht="15" customHeight="1">
      <c r="B6" s="273"/>
      <c r="C6" s="277" t="s">
        <v>491</v>
      </c>
      <c r="D6" s="277"/>
      <c r="E6" s="277"/>
      <c r="F6" s="277"/>
      <c r="G6" s="277"/>
      <c r="H6" s="277"/>
      <c r="I6" s="277"/>
      <c r="J6" s="277"/>
      <c r="K6" s="275"/>
    </row>
    <row r="7" ht="15" customHeight="1">
      <c r="B7" s="278"/>
      <c r="C7" s="277" t="s">
        <v>492</v>
      </c>
      <c r="D7" s="277"/>
      <c r="E7" s="277"/>
      <c r="F7" s="277"/>
      <c r="G7" s="277"/>
      <c r="H7" s="277"/>
      <c r="I7" s="277"/>
      <c r="J7" s="277"/>
      <c r="K7" s="275"/>
    </row>
    <row r="8" ht="12.75" customHeight="1">
      <c r="B8" s="278"/>
      <c r="C8" s="277"/>
      <c r="D8" s="277"/>
      <c r="E8" s="277"/>
      <c r="F8" s="277"/>
      <c r="G8" s="277"/>
      <c r="H8" s="277"/>
      <c r="I8" s="277"/>
      <c r="J8" s="277"/>
      <c r="K8" s="275"/>
    </row>
    <row r="9" ht="15" customHeight="1">
      <c r="B9" s="278"/>
      <c r="C9" s="277" t="s">
        <v>493</v>
      </c>
      <c r="D9" s="277"/>
      <c r="E9" s="277"/>
      <c r="F9" s="277"/>
      <c r="G9" s="277"/>
      <c r="H9" s="277"/>
      <c r="I9" s="277"/>
      <c r="J9" s="277"/>
      <c r="K9" s="275"/>
    </row>
    <row r="10" ht="15" customHeight="1">
      <c r="B10" s="278"/>
      <c r="C10" s="277"/>
      <c r="D10" s="277" t="s">
        <v>494</v>
      </c>
      <c r="E10" s="277"/>
      <c r="F10" s="277"/>
      <c r="G10" s="277"/>
      <c r="H10" s="277"/>
      <c r="I10" s="277"/>
      <c r="J10" s="277"/>
      <c r="K10" s="275"/>
    </row>
    <row r="11" ht="15" customHeight="1">
      <c r="B11" s="278"/>
      <c r="C11" s="279"/>
      <c r="D11" s="277" t="s">
        <v>495</v>
      </c>
      <c r="E11" s="277"/>
      <c r="F11" s="277"/>
      <c r="G11" s="277"/>
      <c r="H11" s="277"/>
      <c r="I11" s="277"/>
      <c r="J11" s="277"/>
      <c r="K11" s="275"/>
    </row>
    <row r="12" ht="12.75" customHeight="1">
      <c r="B12" s="278"/>
      <c r="C12" s="279"/>
      <c r="D12" s="279"/>
      <c r="E12" s="279"/>
      <c r="F12" s="279"/>
      <c r="G12" s="279"/>
      <c r="H12" s="279"/>
      <c r="I12" s="279"/>
      <c r="J12" s="279"/>
      <c r="K12" s="275"/>
    </row>
    <row r="13" ht="15" customHeight="1">
      <c r="B13" s="278"/>
      <c r="C13" s="279"/>
      <c r="D13" s="277" t="s">
        <v>496</v>
      </c>
      <c r="E13" s="277"/>
      <c r="F13" s="277"/>
      <c r="G13" s="277"/>
      <c r="H13" s="277"/>
      <c r="I13" s="277"/>
      <c r="J13" s="277"/>
      <c r="K13" s="275"/>
    </row>
    <row r="14" ht="15" customHeight="1">
      <c r="B14" s="278"/>
      <c r="C14" s="279"/>
      <c r="D14" s="277" t="s">
        <v>497</v>
      </c>
      <c r="E14" s="277"/>
      <c r="F14" s="277"/>
      <c r="G14" s="277"/>
      <c r="H14" s="277"/>
      <c r="I14" s="277"/>
      <c r="J14" s="277"/>
      <c r="K14" s="275"/>
    </row>
    <row r="15" ht="15" customHeight="1">
      <c r="B15" s="278"/>
      <c r="C15" s="279"/>
      <c r="D15" s="277" t="s">
        <v>498</v>
      </c>
      <c r="E15" s="277"/>
      <c r="F15" s="277"/>
      <c r="G15" s="277"/>
      <c r="H15" s="277"/>
      <c r="I15" s="277"/>
      <c r="J15" s="277"/>
      <c r="K15" s="275"/>
    </row>
    <row r="16" ht="15" customHeight="1">
      <c r="B16" s="278"/>
      <c r="C16" s="279"/>
      <c r="D16" s="279"/>
      <c r="E16" s="280" t="s">
        <v>499</v>
      </c>
      <c r="F16" s="277" t="s">
        <v>500</v>
      </c>
      <c r="G16" s="277"/>
      <c r="H16" s="277"/>
      <c r="I16" s="277"/>
      <c r="J16" s="277"/>
      <c r="K16" s="275"/>
    </row>
    <row r="17" ht="15" customHeight="1">
      <c r="B17" s="278"/>
      <c r="C17" s="279"/>
      <c r="D17" s="279"/>
      <c r="E17" s="280" t="s">
        <v>81</v>
      </c>
      <c r="F17" s="277" t="s">
        <v>501</v>
      </c>
      <c r="G17" s="277"/>
      <c r="H17" s="277"/>
      <c r="I17" s="277"/>
      <c r="J17" s="277"/>
      <c r="K17" s="275"/>
    </row>
    <row r="18" ht="15" customHeight="1">
      <c r="B18" s="278"/>
      <c r="C18" s="279"/>
      <c r="D18" s="279"/>
      <c r="E18" s="280" t="s">
        <v>502</v>
      </c>
      <c r="F18" s="277" t="s">
        <v>503</v>
      </c>
      <c r="G18" s="277"/>
      <c r="H18" s="277"/>
      <c r="I18" s="277"/>
      <c r="J18" s="277"/>
      <c r="K18" s="275"/>
    </row>
    <row r="19" ht="15" customHeight="1">
      <c r="B19" s="278"/>
      <c r="C19" s="279"/>
      <c r="D19" s="279"/>
      <c r="E19" s="280" t="s">
        <v>504</v>
      </c>
      <c r="F19" s="277" t="s">
        <v>505</v>
      </c>
      <c r="G19" s="277"/>
      <c r="H19" s="277"/>
      <c r="I19" s="277"/>
      <c r="J19" s="277"/>
      <c r="K19" s="275"/>
    </row>
    <row r="20" ht="15" customHeight="1">
      <c r="B20" s="278"/>
      <c r="C20" s="279"/>
      <c r="D20" s="279"/>
      <c r="E20" s="280" t="s">
        <v>506</v>
      </c>
      <c r="F20" s="277" t="s">
        <v>507</v>
      </c>
      <c r="G20" s="277"/>
      <c r="H20" s="277"/>
      <c r="I20" s="277"/>
      <c r="J20" s="277"/>
      <c r="K20" s="275"/>
    </row>
    <row r="21" ht="15" customHeight="1">
      <c r="B21" s="278"/>
      <c r="C21" s="279"/>
      <c r="D21" s="279"/>
      <c r="E21" s="280" t="s">
        <v>508</v>
      </c>
      <c r="F21" s="277" t="s">
        <v>509</v>
      </c>
      <c r="G21" s="277"/>
      <c r="H21" s="277"/>
      <c r="I21" s="277"/>
      <c r="J21" s="277"/>
      <c r="K21" s="275"/>
    </row>
    <row r="22" ht="12.75" customHeight="1">
      <c r="B22" s="278"/>
      <c r="C22" s="279"/>
      <c r="D22" s="279"/>
      <c r="E22" s="279"/>
      <c r="F22" s="279"/>
      <c r="G22" s="279"/>
      <c r="H22" s="279"/>
      <c r="I22" s="279"/>
      <c r="J22" s="279"/>
      <c r="K22" s="275"/>
    </row>
    <row r="23" ht="15" customHeight="1">
      <c r="B23" s="278"/>
      <c r="C23" s="277" t="s">
        <v>510</v>
      </c>
      <c r="D23" s="277"/>
      <c r="E23" s="277"/>
      <c r="F23" s="277"/>
      <c r="G23" s="277"/>
      <c r="H23" s="277"/>
      <c r="I23" s="277"/>
      <c r="J23" s="277"/>
      <c r="K23" s="275"/>
    </row>
    <row r="24" ht="15" customHeight="1">
      <c r="B24" s="278"/>
      <c r="C24" s="277" t="s">
        <v>511</v>
      </c>
      <c r="D24" s="277"/>
      <c r="E24" s="277"/>
      <c r="F24" s="277"/>
      <c r="G24" s="277"/>
      <c r="H24" s="277"/>
      <c r="I24" s="277"/>
      <c r="J24" s="277"/>
      <c r="K24" s="275"/>
    </row>
    <row r="25" ht="15" customHeight="1">
      <c r="B25" s="278"/>
      <c r="C25" s="277"/>
      <c r="D25" s="277" t="s">
        <v>512</v>
      </c>
      <c r="E25" s="277"/>
      <c r="F25" s="277"/>
      <c r="G25" s="277"/>
      <c r="H25" s="277"/>
      <c r="I25" s="277"/>
      <c r="J25" s="277"/>
      <c r="K25" s="275"/>
    </row>
    <row r="26" ht="15" customHeight="1">
      <c r="B26" s="278"/>
      <c r="C26" s="279"/>
      <c r="D26" s="277" t="s">
        <v>513</v>
      </c>
      <c r="E26" s="277"/>
      <c r="F26" s="277"/>
      <c r="G26" s="277"/>
      <c r="H26" s="277"/>
      <c r="I26" s="277"/>
      <c r="J26" s="277"/>
      <c r="K26" s="275"/>
    </row>
    <row r="27" ht="12.75" customHeight="1">
      <c r="B27" s="278"/>
      <c r="C27" s="279"/>
      <c r="D27" s="279"/>
      <c r="E27" s="279"/>
      <c r="F27" s="279"/>
      <c r="G27" s="279"/>
      <c r="H27" s="279"/>
      <c r="I27" s="279"/>
      <c r="J27" s="279"/>
      <c r="K27" s="275"/>
    </row>
    <row r="28" ht="15" customHeight="1">
      <c r="B28" s="278"/>
      <c r="C28" s="279"/>
      <c r="D28" s="277" t="s">
        <v>514</v>
      </c>
      <c r="E28" s="277"/>
      <c r="F28" s="277"/>
      <c r="G28" s="277"/>
      <c r="H28" s="277"/>
      <c r="I28" s="277"/>
      <c r="J28" s="277"/>
      <c r="K28" s="275"/>
    </row>
    <row r="29" ht="15" customHeight="1">
      <c r="B29" s="278"/>
      <c r="C29" s="279"/>
      <c r="D29" s="277" t="s">
        <v>515</v>
      </c>
      <c r="E29" s="277"/>
      <c r="F29" s="277"/>
      <c r="G29" s="277"/>
      <c r="H29" s="277"/>
      <c r="I29" s="277"/>
      <c r="J29" s="277"/>
      <c r="K29" s="275"/>
    </row>
    <row r="30" ht="12.75" customHeight="1">
      <c r="B30" s="278"/>
      <c r="C30" s="279"/>
      <c r="D30" s="279"/>
      <c r="E30" s="279"/>
      <c r="F30" s="279"/>
      <c r="G30" s="279"/>
      <c r="H30" s="279"/>
      <c r="I30" s="279"/>
      <c r="J30" s="279"/>
      <c r="K30" s="275"/>
    </row>
    <row r="31" ht="15" customHeight="1">
      <c r="B31" s="278"/>
      <c r="C31" s="279"/>
      <c r="D31" s="277" t="s">
        <v>516</v>
      </c>
      <c r="E31" s="277"/>
      <c r="F31" s="277"/>
      <c r="G31" s="277"/>
      <c r="H31" s="277"/>
      <c r="I31" s="277"/>
      <c r="J31" s="277"/>
      <c r="K31" s="275"/>
    </row>
    <row r="32" ht="15" customHeight="1">
      <c r="B32" s="278"/>
      <c r="C32" s="279"/>
      <c r="D32" s="277" t="s">
        <v>517</v>
      </c>
      <c r="E32" s="277"/>
      <c r="F32" s="277"/>
      <c r="G32" s="277"/>
      <c r="H32" s="277"/>
      <c r="I32" s="277"/>
      <c r="J32" s="277"/>
      <c r="K32" s="275"/>
    </row>
    <row r="33" ht="15" customHeight="1">
      <c r="B33" s="278"/>
      <c r="C33" s="279"/>
      <c r="D33" s="277" t="s">
        <v>518</v>
      </c>
      <c r="E33" s="277"/>
      <c r="F33" s="277"/>
      <c r="G33" s="277"/>
      <c r="H33" s="277"/>
      <c r="I33" s="277"/>
      <c r="J33" s="277"/>
      <c r="K33" s="275"/>
    </row>
    <row r="34" ht="15" customHeight="1">
      <c r="B34" s="278"/>
      <c r="C34" s="279"/>
      <c r="D34" s="277"/>
      <c r="E34" s="281" t="s">
        <v>115</v>
      </c>
      <c r="F34" s="277"/>
      <c r="G34" s="277" t="s">
        <v>519</v>
      </c>
      <c r="H34" s="277"/>
      <c r="I34" s="277"/>
      <c r="J34" s="277"/>
      <c r="K34" s="275"/>
    </row>
    <row r="35" ht="30.75" customHeight="1">
      <c r="B35" s="278"/>
      <c r="C35" s="279"/>
      <c r="D35" s="277"/>
      <c r="E35" s="281" t="s">
        <v>520</v>
      </c>
      <c r="F35" s="277"/>
      <c r="G35" s="277" t="s">
        <v>521</v>
      </c>
      <c r="H35" s="277"/>
      <c r="I35" s="277"/>
      <c r="J35" s="277"/>
      <c r="K35" s="275"/>
    </row>
    <row r="36" ht="15" customHeight="1">
      <c r="B36" s="278"/>
      <c r="C36" s="279"/>
      <c r="D36" s="277"/>
      <c r="E36" s="281" t="s">
        <v>55</v>
      </c>
      <c r="F36" s="277"/>
      <c r="G36" s="277" t="s">
        <v>522</v>
      </c>
      <c r="H36" s="277"/>
      <c r="I36" s="277"/>
      <c r="J36" s="277"/>
      <c r="K36" s="275"/>
    </row>
    <row r="37" ht="15" customHeight="1">
      <c r="B37" s="278"/>
      <c r="C37" s="279"/>
      <c r="D37" s="277"/>
      <c r="E37" s="281" t="s">
        <v>116</v>
      </c>
      <c r="F37" s="277"/>
      <c r="G37" s="277" t="s">
        <v>523</v>
      </c>
      <c r="H37" s="277"/>
      <c r="I37" s="277"/>
      <c r="J37" s="277"/>
      <c r="K37" s="275"/>
    </row>
    <row r="38" ht="15" customHeight="1">
      <c r="B38" s="278"/>
      <c r="C38" s="279"/>
      <c r="D38" s="277"/>
      <c r="E38" s="281" t="s">
        <v>117</v>
      </c>
      <c r="F38" s="277"/>
      <c r="G38" s="277" t="s">
        <v>524</v>
      </c>
      <c r="H38" s="277"/>
      <c r="I38" s="277"/>
      <c r="J38" s="277"/>
      <c r="K38" s="275"/>
    </row>
    <row r="39" ht="15" customHeight="1">
      <c r="B39" s="278"/>
      <c r="C39" s="279"/>
      <c r="D39" s="277"/>
      <c r="E39" s="281" t="s">
        <v>118</v>
      </c>
      <c r="F39" s="277"/>
      <c r="G39" s="277" t="s">
        <v>525</v>
      </c>
      <c r="H39" s="277"/>
      <c r="I39" s="277"/>
      <c r="J39" s="277"/>
      <c r="K39" s="275"/>
    </row>
    <row r="40" ht="15" customHeight="1">
      <c r="B40" s="278"/>
      <c r="C40" s="279"/>
      <c r="D40" s="277"/>
      <c r="E40" s="281" t="s">
        <v>526</v>
      </c>
      <c r="F40" s="277"/>
      <c r="G40" s="277" t="s">
        <v>527</v>
      </c>
      <c r="H40" s="277"/>
      <c r="I40" s="277"/>
      <c r="J40" s="277"/>
      <c r="K40" s="275"/>
    </row>
    <row r="41" ht="15" customHeight="1">
      <c r="B41" s="278"/>
      <c r="C41" s="279"/>
      <c r="D41" s="277"/>
      <c r="E41" s="281"/>
      <c r="F41" s="277"/>
      <c r="G41" s="277" t="s">
        <v>528</v>
      </c>
      <c r="H41" s="277"/>
      <c r="I41" s="277"/>
      <c r="J41" s="277"/>
      <c r="K41" s="275"/>
    </row>
    <row r="42" ht="15" customHeight="1">
      <c r="B42" s="278"/>
      <c r="C42" s="279"/>
      <c r="D42" s="277"/>
      <c r="E42" s="281" t="s">
        <v>529</v>
      </c>
      <c r="F42" s="277"/>
      <c r="G42" s="277" t="s">
        <v>530</v>
      </c>
      <c r="H42" s="277"/>
      <c r="I42" s="277"/>
      <c r="J42" s="277"/>
      <c r="K42" s="275"/>
    </row>
    <row r="43" ht="15" customHeight="1">
      <c r="B43" s="278"/>
      <c r="C43" s="279"/>
      <c r="D43" s="277"/>
      <c r="E43" s="281" t="s">
        <v>120</v>
      </c>
      <c r="F43" s="277"/>
      <c r="G43" s="277" t="s">
        <v>531</v>
      </c>
      <c r="H43" s="277"/>
      <c r="I43" s="277"/>
      <c r="J43" s="277"/>
      <c r="K43" s="275"/>
    </row>
    <row r="44" ht="12.75" customHeight="1">
      <c r="B44" s="278"/>
      <c r="C44" s="279"/>
      <c r="D44" s="277"/>
      <c r="E44" s="277"/>
      <c r="F44" s="277"/>
      <c r="G44" s="277"/>
      <c r="H44" s="277"/>
      <c r="I44" s="277"/>
      <c r="J44" s="277"/>
      <c r="K44" s="275"/>
    </row>
    <row r="45" ht="15" customHeight="1">
      <c r="B45" s="278"/>
      <c r="C45" s="279"/>
      <c r="D45" s="277" t="s">
        <v>532</v>
      </c>
      <c r="E45" s="277"/>
      <c r="F45" s="277"/>
      <c r="G45" s="277"/>
      <c r="H45" s="277"/>
      <c r="I45" s="277"/>
      <c r="J45" s="277"/>
      <c r="K45" s="275"/>
    </row>
    <row r="46" ht="15" customHeight="1">
      <c r="B46" s="278"/>
      <c r="C46" s="279"/>
      <c r="D46" s="279"/>
      <c r="E46" s="277" t="s">
        <v>533</v>
      </c>
      <c r="F46" s="277"/>
      <c r="G46" s="277"/>
      <c r="H46" s="277"/>
      <c r="I46" s="277"/>
      <c r="J46" s="277"/>
      <c r="K46" s="275"/>
    </row>
    <row r="47" ht="15" customHeight="1">
      <c r="B47" s="278"/>
      <c r="C47" s="279"/>
      <c r="D47" s="279"/>
      <c r="E47" s="277" t="s">
        <v>534</v>
      </c>
      <c r="F47" s="277"/>
      <c r="G47" s="277"/>
      <c r="H47" s="277"/>
      <c r="I47" s="277"/>
      <c r="J47" s="277"/>
      <c r="K47" s="275"/>
    </row>
    <row r="48" ht="15" customHeight="1">
      <c r="B48" s="278"/>
      <c r="C48" s="279"/>
      <c r="D48" s="279"/>
      <c r="E48" s="277" t="s">
        <v>535</v>
      </c>
      <c r="F48" s="277"/>
      <c r="G48" s="277"/>
      <c r="H48" s="277"/>
      <c r="I48" s="277"/>
      <c r="J48" s="277"/>
      <c r="K48" s="275"/>
    </row>
    <row r="49" ht="15" customHeight="1">
      <c r="B49" s="278"/>
      <c r="C49" s="279"/>
      <c r="D49" s="277" t="s">
        <v>536</v>
      </c>
      <c r="E49" s="277"/>
      <c r="F49" s="277"/>
      <c r="G49" s="277"/>
      <c r="H49" s="277"/>
      <c r="I49" s="277"/>
      <c r="J49" s="277"/>
      <c r="K49" s="275"/>
    </row>
    <row r="50" ht="25.5" customHeight="1">
      <c r="B50" s="273"/>
      <c r="C50" s="274" t="s">
        <v>537</v>
      </c>
      <c r="D50" s="274"/>
      <c r="E50" s="274"/>
      <c r="F50" s="274"/>
      <c r="G50" s="274"/>
      <c r="H50" s="274"/>
      <c r="I50" s="274"/>
      <c r="J50" s="274"/>
      <c r="K50" s="275"/>
    </row>
    <row r="51" ht="5.25" customHeight="1">
      <c r="B51" s="273"/>
      <c r="C51" s="276"/>
      <c r="D51" s="276"/>
      <c r="E51" s="276"/>
      <c r="F51" s="276"/>
      <c r="G51" s="276"/>
      <c r="H51" s="276"/>
      <c r="I51" s="276"/>
      <c r="J51" s="276"/>
      <c r="K51" s="275"/>
    </row>
    <row r="52" ht="15" customHeight="1">
      <c r="B52" s="273"/>
      <c r="C52" s="277" t="s">
        <v>538</v>
      </c>
      <c r="D52" s="277"/>
      <c r="E52" s="277"/>
      <c r="F52" s="277"/>
      <c r="G52" s="277"/>
      <c r="H52" s="277"/>
      <c r="I52" s="277"/>
      <c r="J52" s="277"/>
      <c r="K52" s="275"/>
    </row>
    <row r="53" ht="15" customHeight="1">
      <c r="B53" s="273"/>
      <c r="C53" s="277" t="s">
        <v>539</v>
      </c>
      <c r="D53" s="277"/>
      <c r="E53" s="277"/>
      <c r="F53" s="277"/>
      <c r="G53" s="277"/>
      <c r="H53" s="277"/>
      <c r="I53" s="277"/>
      <c r="J53" s="277"/>
      <c r="K53" s="275"/>
    </row>
    <row r="54" ht="12.75" customHeight="1">
      <c r="B54" s="273"/>
      <c r="C54" s="277"/>
      <c r="D54" s="277"/>
      <c r="E54" s="277"/>
      <c r="F54" s="277"/>
      <c r="G54" s="277"/>
      <c r="H54" s="277"/>
      <c r="I54" s="277"/>
      <c r="J54" s="277"/>
      <c r="K54" s="275"/>
    </row>
    <row r="55" ht="15" customHeight="1">
      <c r="B55" s="273"/>
      <c r="C55" s="277" t="s">
        <v>540</v>
      </c>
      <c r="D55" s="277"/>
      <c r="E55" s="277"/>
      <c r="F55" s="277"/>
      <c r="G55" s="277"/>
      <c r="H55" s="277"/>
      <c r="I55" s="277"/>
      <c r="J55" s="277"/>
      <c r="K55" s="275"/>
    </row>
    <row r="56" ht="15" customHeight="1">
      <c r="B56" s="273"/>
      <c r="C56" s="279"/>
      <c r="D56" s="277" t="s">
        <v>541</v>
      </c>
      <c r="E56" s="277"/>
      <c r="F56" s="277"/>
      <c r="G56" s="277"/>
      <c r="H56" s="277"/>
      <c r="I56" s="277"/>
      <c r="J56" s="277"/>
      <c r="K56" s="275"/>
    </row>
    <row r="57" ht="15" customHeight="1">
      <c r="B57" s="273"/>
      <c r="C57" s="279"/>
      <c r="D57" s="277" t="s">
        <v>542</v>
      </c>
      <c r="E57" s="277"/>
      <c r="F57" s="277"/>
      <c r="G57" s="277"/>
      <c r="H57" s="277"/>
      <c r="I57" s="277"/>
      <c r="J57" s="277"/>
      <c r="K57" s="275"/>
    </row>
    <row r="58" ht="15" customHeight="1">
      <c r="B58" s="273"/>
      <c r="C58" s="279"/>
      <c r="D58" s="277" t="s">
        <v>543</v>
      </c>
      <c r="E58" s="277"/>
      <c r="F58" s="277"/>
      <c r="G58" s="277"/>
      <c r="H58" s="277"/>
      <c r="I58" s="277"/>
      <c r="J58" s="277"/>
      <c r="K58" s="275"/>
    </row>
    <row r="59" ht="15" customHeight="1">
      <c r="B59" s="273"/>
      <c r="C59" s="279"/>
      <c r="D59" s="277" t="s">
        <v>544</v>
      </c>
      <c r="E59" s="277"/>
      <c r="F59" s="277"/>
      <c r="G59" s="277"/>
      <c r="H59" s="277"/>
      <c r="I59" s="277"/>
      <c r="J59" s="277"/>
      <c r="K59" s="275"/>
    </row>
    <row r="60" ht="15" customHeight="1">
      <c r="B60" s="273"/>
      <c r="C60" s="279"/>
      <c r="D60" s="282" t="s">
        <v>545</v>
      </c>
      <c r="E60" s="282"/>
      <c r="F60" s="282"/>
      <c r="G60" s="282"/>
      <c r="H60" s="282"/>
      <c r="I60" s="282"/>
      <c r="J60" s="282"/>
      <c r="K60" s="275"/>
    </row>
    <row r="61" ht="15" customHeight="1">
      <c r="B61" s="273"/>
      <c r="C61" s="279"/>
      <c r="D61" s="277" t="s">
        <v>546</v>
      </c>
      <c r="E61" s="277"/>
      <c r="F61" s="277"/>
      <c r="G61" s="277"/>
      <c r="H61" s="277"/>
      <c r="I61" s="277"/>
      <c r="J61" s="277"/>
      <c r="K61" s="275"/>
    </row>
    <row r="62" ht="12.75" customHeight="1">
      <c r="B62" s="273"/>
      <c r="C62" s="279"/>
      <c r="D62" s="279"/>
      <c r="E62" s="283"/>
      <c r="F62" s="279"/>
      <c r="G62" s="279"/>
      <c r="H62" s="279"/>
      <c r="I62" s="279"/>
      <c r="J62" s="279"/>
      <c r="K62" s="275"/>
    </row>
    <row r="63" ht="15" customHeight="1">
      <c r="B63" s="273"/>
      <c r="C63" s="279"/>
      <c r="D63" s="277" t="s">
        <v>547</v>
      </c>
      <c r="E63" s="277"/>
      <c r="F63" s="277"/>
      <c r="G63" s="277"/>
      <c r="H63" s="277"/>
      <c r="I63" s="277"/>
      <c r="J63" s="277"/>
      <c r="K63" s="275"/>
    </row>
    <row r="64" ht="15" customHeight="1">
      <c r="B64" s="273"/>
      <c r="C64" s="279"/>
      <c r="D64" s="282" t="s">
        <v>548</v>
      </c>
      <c r="E64" s="282"/>
      <c r="F64" s="282"/>
      <c r="G64" s="282"/>
      <c r="H64" s="282"/>
      <c r="I64" s="282"/>
      <c r="J64" s="282"/>
      <c r="K64" s="275"/>
    </row>
    <row r="65" ht="15" customHeight="1">
      <c r="B65" s="273"/>
      <c r="C65" s="279"/>
      <c r="D65" s="277" t="s">
        <v>549</v>
      </c>
      <c r="E65" s="277"/>
      <c r="F65" s="277"/>
      <c r="G65" s="277"/>
      <c r="H65" s="277"/>
      <c r="I65" s="277"/>
      <c r="J65" s="277"/>
      <c r="K65" s="275"/>
    </row>
    <row r="66" ht="15" customHeight="1">
      <c r="B66" s="273"/>
      <c r="C66" s="279"/>
      <c r="D66" s="277" t="s">
        <v>550</v>
      </c>
      <c r="E66" s="277"/>
      <c r="F66" s="277"/>
      <c r="G66" s="277"/>
      <c r="H66" s="277"/>
      <c r="I66" s="277"/>
      <c r="J66" s="277"/>
      <c r="K66" s="275"/>
    </row>
    <row r="67" ht="15" customHeight="1">
      <c r="B67" s="273"/>
      <c r="C67" s="279"/>
      <c r="D67" s="277" t="s">
        <v>551</v>
      </c>
      <c r="E67" s="277"/>
      <c r="F67" s="277"/>
      <c r="G67" s="277"/>
      <c r="H67" s="277"/>
      <c r="I67" s="277"/>
      <c r="J67" s="277"/>
      <c r="K67" s="275"/>
    </row>
    <row r="68" ht="15" customHeight="1">
      <c r="B68" s="273"/>
      <c r="C68" s="279"/>
      <c r="D68" s="277" t="s">
        <v>552</v>
      </c>
      <c r="E68" s="277"/>
      <c r="F68" s="277"/>
      <c r="G68" s="277"/>
      <c r="H68" s="277"/>
      <c r="I68" s="277"/>
      <c r="J68" s="277"/>
      <c r="K68" s="275"/>
    </row>
    <row r="69" ht="12.75" customHeight="1">
      <c r="B69" s="284"/>
      <c r="C69" s="285"/>
      <c r="D69" s="285"/>
      <c r="E69" s="285"/>
      <c r="F69" s="285"/>
      <c r="G69" s="285"/>
      <c r="H69" s="285"/>
      <c r="I69" s="285"/>
      <c r="J69" s="285"/>
      <c r="K69" s="286"/>
    </row>
    <row r="70" ht="18.75" customHeight="1">
      <c r="B70" s="287"/>
      <c r="C70" s="287"/>
      <c r="D70" s="287"/>
      <c r="E70" s="287"/>
      <c r="F70" s="287"/>
      <c r="G70" s="287"/>
      <c r="H70" s="287"/>
      <c r="I70" s="287"/>
      <c r="J70" s="287"/>
      <c r="K70" s="288"/>
    </row>
    <row r="71" ht="18.75" customHeight="1">
      <c r="B71" s="288"/>
      <c r="C71" s="288"/>
      <c r="D71" s="288"/>
      <c r="E71" s="288"/>
      <c r="F71" s="288"/>
      <c r="G71" s="288"/>
      <c r="H71" s="288"/>
      <c r="I71" s="288"/>
      <c r="J71" s="288"/>
      <c r="K71" s="288"/>
    </row>
    <row r="72" ht="7.5" customHeight="1">
      <c r="B72" s="289"/>
      <c r="C72" s="290"/>
      <c r="D72" s="290"/>
      <c r="E72" s="290"/>
      <c r="F72" s="290"/>
      <c r="G72" s="290"/>
      <c r="H72" s="290"/>
      <c r="I72" s="290"/>
      <c r="J72" s="290"/>
      <c r="K72" s="291"/>
    </row>
    <row r="73" ht="45" customHeight="1">
      <c r="B73" s="292"/>
      <c r="C73" s="293" t="s">
        <v>89</v>
      </c>
      <c r="D73" s="293"/>
      <c r="E73" s="293"/>
      <c r="F73" s="293"/>
      <c r="G73" s="293"/>
      <c r="H73" s="293"/>
      <c r="I73" s="293"/>
      <c r="J73" s="293"/>
      <c r="K73" s="294"/>
    </row>
    <row r="74" ht="17.25" customHeight="1">
      <c r="B74" s="292"/>
      <c r="C74" s="295" t="s">
        <v>553</v>
      </c>
      <c r="D74" s="295"/>
      <c r="E74" s="295"/>
      <c r="F74" s="295" t="s">
        <v>554</v>
      </c>
      <c r="G74" s="296"/>
      <c r="H74" s="295" t="s">
        <v>116</v>
      </c>
      <c r="I74" s="295" t="s">
        <v>59</v>
      </c>
      <c r="J74" s="295" t="s">
        <v>555</v>
      </c>
      <c r="K74" s="294"/>
    </row>
    <row r="75" ht="17.25" customHeight="1">
      <c r="B75" s="292"/>
      <c r="C75" s="297" t="s">
        <v>556</v>
      </c>
      <c r="D75" s="297"/>
      <c r="E75" s="297"/>
      <c r="F75" s="298" t="s">
        <v>557</v>
      </c>
      <c r="G75" s="299"/>
      <c r="H75" s="297"/>
      <c r="I75" s="297"/>
      <c r="J75" s="297" t="s">
        <v>558</v>
      </c>
      <c r="K75" s="294"/>
    </row>
    <row r="76" ht="5.25" customHeight="1">
      <c r="B76" s="292"/>
      <c r="C76" s="300"/>
      <c r="D76" s="300"/>
      <c r="E76" s="300"/>
      <c r="F76" s="300"/>
      <c r="G76" s="301"/>
      <c r="H76" s="300"/>
      <c r="I76" s="300"/>
      <c r="J76" s="300"/>
      <c r="K76" s="294"/>
    </row>
    <row r="77" ht="15" customHeight="1">
      <c r="B77" s="292"/>
      <c r="C77" s="281" t="s">
        <v>55</v>
      </c>
      <c r="D77" s="300"/>
      <c r="E77" s="300"/>
      <c r="F77" s="302" t="s">
        <v>559</v>
      </c>
      <c r="G77" s="301"/>
      <c r="H77" s="281" t="s">
        <v>560</v>
      </c>
      <c r="I77" s="281" t="s">
        <v>561</v>
      </c>
      <c r="J77" s="281">
        <v>20</v>
      </c>
      <c r="K77" s="294"/>
    </row>
    <row r="78" ht="15" customHeight="1">
      <c r="B78" s="292"/>
      <c r="C78" s="281" t="s">
        <v>562</v>
      </c>
      <c r="D78" s="281"/>
      <c r="E78" s="281"/>
      <c r="F78" s="302" t="s">
        <v>559</v>
      </c>
      <c r="G78" s="301"/>
      <c r="H78" s="281" t="s">
        <v>563</v>
      </c>
      <c r="I78" s="281" t="s">
        <v>561</v>
      </c>
      <c r="J78" s="281">
        <v>120</v>
      </c>
      <c r="K78" s="294"/>
    </row>
    <row r="79" ht="15" customHeight="1">
      <c r="B79" s="303"/>
      <c r="C79" s="281" t="s">
        <v>564</v>
      </c>
      <c r="D79" s="281"/>
      <c r="E79" s="281"/>
      <c r="F79" s="302" t="s">
        <v>565</v>
      </c>
      <c r="G79" s="301"/>
      <c r="H79" s="281" t="s">
        <v>566</v>
      </c>
      <c r="I79" s="281" t="s">
        <v>561</v>
      </c>
      <c r="J79" s="281">
        <v>50</v>
      </c>
      <c r="K79" s="294"/>
    </row>
    <row r="80" ht="15" customHeight="1">
      <c r="B80" s="303"/>
      <c r="C80" s="281" t="s">
        <v>567</v>
      </c>
      <c r="D80" s="281"/>
      <c r="E80" s="281"/>
      <c r="F80" s="302" t="s">
        <v>559</v>
      </c>
      <c r="G80" s="301"/>
      <c r="H80" s="281" t="s">
        <v>568</v>
      </c>
      <c r="I80" s="281" t="s">
        <v>569</v>
      </c>
      <c r="J80" s="281"/>
      <c r="K80" s="294"/>
    </row>
    <row r="81" ht="15" customHeight="1">
      <c r="B81" s="303"/>
      <c r="C81" s="304" t="s">
        <v>570</v>
      </c>
      <c r="D81" s="304"/>
      <c r="E81" s="304"/>
      <c r="F81" s="305" t="s">
        <v>565</v>
      </c>
      <c r="G81" s="304"/>
      <c r="H81" s="304" t="s">
        <v>571</v>
      </c>
      <c r="I81" s="304" t="s">
        <v>561</v>
      </c>
      <c r="J81" s="304">
        <v>15</v>
      </c>
      <c r="K81" s="294"/>
    </row>
    <row r="82" ht="15" customHeight="1">
      <c r="B82" s="303"/>
      <c r="C82" s="304" t="s">
        <v>572</v>
      </c>
      <c r="D82" s="304"/>
      <c r="E82" s="304"/>
      <c r="F82" s="305" t="s">
        <v>565</v>
      </c>
      <c r="G82" s="304"/>
      <c r="H82" s="304" t="s">
        <v>573</v>
      </c>
      <c r="I82" s="304" t="s">
        <v>561</v>
      </c>
      <c r="J82" s="304">
        <v>15</v>
      </c>
      <c r="K82" s="294"/>
    </row>
    <row r="83" ht="15" customHeight="1">
      <c r="B83" s="303"/>
      <c r="C83" s="304" t="s">
        <v>574</v>
      </c>
      <c r="D83" s="304"/>
      <c r="E83" s="304"/>
      <c r="F83" s="305" t="s">
        <v>565</v>
      </c>
      <c r="G83" s="304"/>
      <c r="H83" s="304" t="s">
        <v>575</v>
      </c>
      <c r="I83" s="304" t="s">
        <v>561</v>
      </c>
      <c r="J83" s="304">
        <v>20</v>
      </c>
      <c r="K83" s="294"/>
    </row>
    <row r="84" ht="15" customHeight="1">
      <c r="B84" s="303"/>
      <c r="C84" s="304" t="s">
        <v>576</v>
      </c>
      <c r="D84" s="304"/>
      <c r="E84" s="304"/>
      <c r="F84" s="305" t="s">
        <v>565</v>
      </c>
      <c r="G84" s="304"/>
      <c r="H84" s="304" t="s">
        <v>577</v>
      </c>
      <c r="I84" s="304" t="s">
        <v>561</v>
      </c>
      <c r="J84" s="304">
        <v>20</v>
      </c>
      <c r="K84" s="294"/>
    </row>
    <row r="85" ht="15" customHeight="1">
      <c r="B85" s="303"/>
      <c r="C85" s="281" t="s">
        <v>578</v>
      </c>
      <c r="D85" s="281"/>
      <c r="E85" s="281"/>
      <c r="F85" s="302" t="s">
        <v>565</v>
      </c>
      <c r="G85" s="301"/>
      <c r="H85" s="281" t="s">
        <v>579</v>
      </c>
      <c r="I85" s="281" t="s">
        <v>561</v>
      </c>
      <c r="J85" s="281">
        <v>50</v>
      </c>
      <c r="K85" s="294"/>
    </row>
    <row r="86" ht="15" customHeight="1">
      <c r="B86" s="303"/>
      <c r="C86" s="281" t="s">
        <v>580</v>
      </c>
      <c r="D86" s="281"/>
      <c r="E86" s="281"/>
      <c r="F86" s="302" t="s">
        <v>565</v>
      </c>
      <c r="G86" s="301"/>
      <c r="H86" s="281" t="s">
        <v>581</v>
      </c>
      <c r="I86" s="281" t="s">
        <v>561</v>
      </c>
      <c r="J86" s="281">
        <v>20</v>
      </c>
      <c r="K86" s="294"/>
    </row>
    <row r="87" ht="15" customHeight="1">
      <c r="B87" s="303"/>
      <c r="C87" s="281" t="s">
        <v>582</v>
      </c>
      <c r="D87" s="281"/>
      <c r="E87" s="281"/>
      <c r="F87" s="302" t="s">
        <v>565</v>
      </c>
      <c r="G87" s="301"/>
      <c r="H87" s="281" t="s">
        <v>583</v>
      </c>
      <c r="I87" s="281" t="s">
        <v>561</v>
      </c>
      <c r="J87" s="281">
        <v>20</v>
      </c>
      <c r="K87" s="294"/>
    </row>
    <row r="88" ht="15" customHeight="1">
      <c r="B88" s="303"/>
      <c r="C88" s="281" t="s">
        <v>584</v>
      </c>
      <c r="D88" s="281"/>
      <c r="E88" s="281"/>
      <c r="F88" s="302" t="s">
        <v>565</v>
      </c>
      <c r="G88" s="301"/>
      <c r="H88" s="281" t="s">
        <v>585</v>
      </c>
      <c r="I88" s="281" t="s">
        <v>561</v>
      </c>
      <c r="J88" s="281">
        <v>50</v>
      </c>
      <c r="K88" s="294"/>
    </row>
    <row r="89" ht="15" customHeight="1">
      <c r="B89" s="303"/>
      <c r="C89" s="281" t="s">
        <v>586</v>
      </c>
      <c r="D89" s="281"/>
      <c r="E89" s="281"/>
      <c r="F89" s="302" t="s">
        <v>565</v>
      </c>
      <c r="G89" s="301"/>
      <c r="H89" s="281" t="s">
        <v>586</v>
      </c>
      <c r="I89" s="281" t="s">
        <v>561</v>
      </c>
      <c r="J89" s="281">
        <v>50</v>
      </c>
      <c r="K89" s="294"/>
    </row>
    <row r="90" ht="15" customHeight="1">
      <c r="B90" s="303"/>
      <c r="C90" s="281" t="s">
        <v>121</v>
      </c>
      <c r="D90" s="281"/>
      <c r="E90" s="281"/>
      <c r="F90" s="302" t="s">
        <v>565</v>
      </c>
      <c r="G90" s="301"/>
      <c r="H90" s="281" t="s">
        <v>587</v>
      </c>
      <c r="I90" s="281" t="s">
        <v>561</v>
      </c>
      <c r="J90" s="281">
        <v>255</v>
      </c>
      <c r="K90" s="294"/>
    </row>
    <row r="91" ht="15" customHeight="1">
      <c r="B91" s="303"/>
      <c r="C91" s="281" t="s">
        <v>588</v>
      </c>
      <c r="D91" s="281"/>
      <c r="E91" s="281"/>
      <c r="F91" s="302" t="s">
        <v>559</v>
      </c>
      <c r="G91" s="301"/>
      <c r="H91" s="281" t="s">
        <v>589</v>
      </c>
      <c r="I91" s="281" t="s">
        <v>590</v>
      </c>
      <c r="J91" s="281"/>
      <c r="K91" s="294"/>
    </row>
    <row r="92" ht="15" customHeight="1">
      <c r="B92" s="303"/>
      <c r="C92" s="281" t="s">
        <v>591</v>
      </c>
      <c r="D92" s="281"/>
      <c r="E92" s="281"/>
      <c r="F92" s="302" t="s">
        <v>559</v>
      </c>
      <c r="G92" s="301"/>
      <c r="H92" s="281" t="s">
        <v>592</v>
      </c>
      <c r="I92" s="281" t="s">
        <v>593</v>
      </c>
      <c r="J92" s="281"/>
      <c r="K92" s="294"/>
    </row>
    <row r="93" ht="15" customHeight="1">
      <c r="B93" s="303"/>
      <c r="C93" s="281" t="s">
        <v>594</v>
      </c>
      <c r="D93" s="281"/>
      <c r="E93" s="281"/>
      <c r="F93" s="302" t="s">
        <v>559</v>
      </c>
      <c r="G93" s="301"/>
      <c r="H93" s="281" t="s">
        <v>594</v>
      </c>
      <c r="I93" s="281" t="s">
        <v>593</v>
      </c>
      <c r="J93" s="281"/>
      <c r="K93" s="294"/>
    </row>
    <row r="94" ht="15" customHeight="1">
      <c r="B94" s="303"/>
      <c r="C94" s="281" t="s">
        <v>40</v>
      </c>
      <c r="D94" s="281"/>
      <c r="E94" s="281"/>
      <c r="F94" s="302" t="s">
        <v>559</v>
      </c>
      <c r="G94" s="301"/>
      <c r="H94" s="281" t="s">
        <v>595</v>
      </c>
      <c r="I94" s="281" t="s">
        <v>593</v>
      </c>
      <c r="J94" s="281"/>
      <c r="K94" s="294"/>
    </row>
    <row r="95" ht="15" customHeight="1">
      <c r="B95" s="303"/>
      <c r="C95" s="281" t="s">
        <v>50</v>
      </c>
      <c r="D95" s="281"/>
      <c r="E95" s="281"/>
      <c r="F95" s="302" t="s">
        <v>559</v>
      </c>
      <c r="G95" s="301"/>
      <c r="H95" s="281" t="s">
        <v>596</v>
      </c>
      <c r="I95" s="281" t="s">
        <v>593</v>
      </c>
      <c r="J95" s="281"/>
      <c r="K95" s="294"/>
    </row>
    <row r="96" ht="15" customHeight="1">
      <c r="B96" s="306"/>
      <c r="C96" s="307"/>
      <c r="D96" s="307"/>
      <c r="E96" s="307"/>
      <c r="F96" s="307"/>
      <c r="G96" s="307"/>
      <c r="H96" s="307"/>
      <c r="I96" s="307"/>
      <c r="J96" s="307"/>
      <c r="K96" s="308"/>
    </row>
    <row r="97" ht="18.75" customHeight="1">
      <c r="B97" s="309"/>
      <c r="C97" s="310"/>
      <c r="D97" s="310"/>
      <c r="E97" s="310"/>
      <c r="F97" s="310"/>
      <c r="G97" s="310"/>
      <c r="H97" s="310"/>
      <c r="I97" s="310"/>
      <c r="J97" s="310"/>
      <c r="K97" s="309"/>
    </row>
    <row r="98" ht="18.75" customHeight="1">
      <c r="B98" s="288"/>
      <c r="C98" s="288"/>
      <c r="D98" s="288"/>
      <c r="E98" s="288"/>
      <c r="F98" s="288"/>
      <c r="G98" s="288"/>
      <c r="H98" s="288"/>
      <c r="I98" s="288"/>
      <c r="J98" s="288"/>
      <c r="K98" s="288"/>
    </row>
    <row r="99" ht="7.5" customHeight="1">
      <c r="B99" s="289"/>
      <c r="C99" s="290"/>
      <c r="D99" s="290"/>
      <c r="E99" s="290"/>
      <c r="F99" s="290"/>
      <c r="G99" s="290"/>
      <c r="H99" s="290"/>
      <c r="I99" s="290"/>
      <c r="J99" s="290"/>
      <c r="K99" s="291"/>
    </row>
    <row r="100" ht="45" customHeight="1">
      <c r="B100" s="292"/>
      <c r="C100" s="293" t="s">
        <v>597</v>
      </c>
      <c r="D100" s="293"/>
      <c r="E100" s="293"/>
      <c r="F100" s="293"/>
      <c r="G100" s="293"/>
      <c r="H100" s="293"/>
      <c r="I100" s="293"/>
      <c r="J100" s="293"/>
      <c r="K100" s="294"/>
    </row>
    <row r="101" ht="17.25" customHeight="1">
      <c r="B101" s="292"/>
      <c r="C101" s="295" t="s">
        <v>553</v>
      </c>
      <c r="D101" s="295"/>
      <c r="E101" s="295"/>
      <c r="F101" s="295" t="s">
        <v>554</v>
      </c>
      <c r="G101" s="296"/>
      <c r="H101" s="295" t="s">
        <v>116</v>
      </c>
      <c r="I101" s="295" t="s">
        <v>59</v>
      </c>
      <c r="J101" s="295" t="s">
        <v>555</v>
      </c>
      <c r="K101" s="294"/>
    </row>
    <row r="102" ht="17.25" customHeight="1">
      <c r="B102" s="292"/>
      <c r="C102" s="297" t="s">
        <v>556</v>
      </c>
      <c r="D102" s="297"/>
      <c r="E102" s="297"/>
      <c r="F102" s="298" t="s">
        <v>557</v>
      </c>
      <c r="G102" s="299"/>
      <c r="H102" s="297"/>
      <c r="I102" s="297"/>
      <c r="J102" s="297" t="s">
        <v>558</v>
      </c>
      <c r="K102" s="294"/>
    </row>
    <row r="103" ht="5.25" customHeight="1">
      <c r="B103" s="292"/>
      <c r="C103" s="295"/>
      <c r="D103" s="295"/>
      <c r="E103" s="295"/>
      <c r="F103" s="295"/>
      <c r="G103" s="311"/>
      <c r="H103" s="295"/>
      <c r="I103" s="295"/>
      <c r="J103" s="295"/>
      <c r="K103" s="294"/>
    </row>
    <row r="104" ht="15" customHeight="1">
      <c r="B104" s="292"/>
      <c r="C104" s="281" t="s">
        <v>55</v>
      </c>
      <c r="D104" s="300"/>
      <c r="E104" s="300"/>
      <c r="F104" s="302" t="s">
        <v>559</v>
      </c>
      <c r="G104" s="311"/>
      <c r="H104" s="281" t="s">
        <v>598</v>
      </c>
      <c r="I104" s="281" t="s">
        <v>561</v>
      </c>
      <c r="J104" s="281">
        <v>20</v>
      </c>
      <c r="K104" s="294"/>
    </row>
    <row r="105" ht="15" customHeight="1">
      <c r="B105" s="292"/>
      <c r="C105" s="281" t="s">
        <v>562</v>
      </c>
      <c r="D105" s="281"/>
      <c r="E105" s="281"/>
      <c r="F105" s="302" t="s">
        <v>559</v>
      </c>
      <c r="G105" s="281"/>
      <c r="H105" s="281" t="s">
        <v>598</v>
      </c>
      <c r="I105" s="281" t="s">
        <v>561</v>
      </c>
      <c r="J105" s="281">
        <v>120</v>
      </c>
      <c r="K105" s="294"/>
    </row>
    <row r="106" ht="15" customHeight="1">
      <c r="B106" s="303"/>
      <c r="C106" s="281" t="s">
        <v>564</v>
      </c>
      <c r="D106" s="281"/>
      <c r="E106" s="281"/>
      <c r="F106" s="302" t="s">
        <v>565</v>
      </c>
      <c r="G106" s="281"/>
      <c r="H106" s="281" t="s">
        <v>598</v>
      </c>
      <c r="I106" s="281" t="s">
        <v>561</v>
      </c>
      <c r="J106" s="281">
        <v>50</v>
      </c>
      <c r="K106" s="294"/>
    </row>
    <row r="107" ht="15" customHeight="1">
      <c r="B107" s="303"/>
      <c r="C107" s="281" t="s">
        <v>567</v>
      </c>
      <c r="D107" s="281"/>
      <c r="E107" s="281"/>
      <c r="F107" s="302" t="s">
        <v>559</v>
      </c>
      <c r="G107" s="281"/>
      <c r="H107" s="281" t="s">
        <v>598</v>
      </c>
      <c r="I107" s="281" t="s">
        <v>569</v>
      </c>
      <c r="J107" s="281"/>
      <c r="K107" s="294"/>
    </row>
    <row r="108" ht="15" customHeight="1">
      <c r="B108" s="303"/>
      <c r="C108" s="281" t="s">
        <v>578</v>
      </c>
      <c r="D108" s="281"/>
      <c r="E108" s="281"/>
      <c r="F108" s="302" t="s">
        <v>565</v>
      </c>
      <c r="G108" s="281"/>
      <c r="H108" s="281" t="s">
        <v>598</v>
      </c>
      <c r="I108" s="281" t="s">
        <v>561</v>
      </c>
      <c r="J108" s="281">
        <v>50</v>
      </c>
      <c r="K108" s="294"/>
    </row>
    <row r="109" ht="15" customHeight="1">
      <c r="B109" s="303"/>
      <c r="C109" s="281" t="s">
        <v>586</v>
      </c>
      <c r="D109" s="281"/>
      <c r="E109" s="281"/>
      <c r="F109" s="302" t="s">
        <v>565</v>
      </c>
      <c r="G109" s="281"/>
      <c r="H109" s="281" t="s">
        <v>598</v>
      </c>
      <c r="I109" s="281" t="s">
        <v>561</v>
      </c>
      <c r="J109" s="281">
        <v>50</v>
      </c>
      <c r="K109" s="294"/>
    </row>
    <row r="110" ht="15" customHeight="1">
      <c r="B110" s="303"/>
      <c r="C110" s="281" t="s">
        <v>584</v>
      </c>
      <c r="D110" s="281"/>
      <c r="E110" s="281"/>
      <c r="F110" s="302" t="s">
        <v>565</v>
      </c>
      <c r="G110" s="281"/>
      <c r="H110" s="281" t="s">
        <v>598</v>
      </c>
      <c r="I110" s="281" t="s">
        <v>561</v>
      </c>
      <c r="J110" s="281">
        <v>50</v>
      </c>
      <c r="K110" s="294"/>
    </row>
    <row r="111" ht="15" customHeight="1">
      <c r="B111" s="303"/>
      <c r="C111" s="281" t="s">
        <v>55</v>
      </c>
      <c r="D111" s="281"/>
      <c r="E111" s="281"/>
      <c r="F111" s="302" t="s">
        <v>559</v>
      </c>
      <c r="G111" s="281"/>
      <c r="H111" s="281" t="s">
        <v>599</v>
      </c>
      <c r="I111" s="281" t="s">
        <v>561</v>
      </c>
      <c r="J111" s="281">
        <v>20</v>
      </c>
      <c r="K111" s="294"/>
    </row>
    <row r="112" ht="15" customHeight="1">
      <c r="B112" s="303"/>
      <c r="C112" s="281" t="s">
        <v>600</v>
      </c>
      <c r="D112" s="281"/>
      <c r="E112" s="281"/>
      <c r="F112" s="302" t="s">
        <v>559</v>
      </c>
      <c r="G112" s="281"/>
      <c r="H112" s="281" t="s">
        <v>601</v>
      </c>
      <c r="I112" s="281" t="s">
        <v>561</v>
      </c>
      <c r="J112" s="281">
        <v>120</v>
      </c>
      <c r="K112" s="294"/>
    </row>
    <row r="113" ht="15" customHeight="1">
      <c r="B113" s="303"/>
      <c r="C113" s="281" t="s">
        <v>40</v>
      </c>
      <c r="D113" s="281"/>
      <c r="E113" s="281"/>
      <c r="F113" s="302" t="s">
        <v>559</v>
      </c>
      <c r="G113" s="281"/>
      <c r="H113" s="281" t="s">
        <v>602</v>
      </c>
      <c r="I113" s="281" t="s">
        <v>593</v>
      </c>
      <c r="J113" s="281"/>
      <c r="K113" s="294"/>
    </row>
    <row r="114" ht="15" customHeight="1">
      <c r="B114" s="303"/>
      <c r="C114" s="281" t="s">
        <v>50</v>
      </c>
      <c r="D114" s="281"/>
      <c r="E114" s="281"/>
      <c r="F114" s="302" t="s">
        <v>559</v>
      </c>
      <c r="G114" s="281"/>
      <c r="H114" s="281" t="s">
        <v>603</v>
      </c>
      <c r="I114" s="281" t="s">
        <v>593</v>
      </c>
      <c r="J114" s="281"/>
      <c r="K114" s="294"/>
    </row>
    <row r="115" ht="15" customHeight="1">
      <c r="B115" s="303"/>
      <c r="C115" s="281" t="s">
        <v>59</v>
      </c>
      <c r="D115" s="281"/>
      <c r="E115" s="281"/>
      <c r="F115" s="302" t="s">
        <v>559</v>
      </c>
      <c r="G115" s="281"/>
      <c r="H115" s="281" t="s">
        <v>604</v>
      </c>
      <c r="I115" s="281" t="s">
        <v>605</v>
      </c>
      <c r="J115" s="281"/>
      <c r="K115" s="294"/>
    </row>
    <row r="116" ht="15" customHeight="1">
      <c r="B116" s="306"/>
      <c r="C116" s="312"/>
      <c r="D116" s="312"/>
      <c r="E116" s="312"/>
      <c r="F116" s="312"/>
      <c r="G116" s="312"/>
      <c r="H116" s="312"/>
      <c r="I116" s="312"/>
      <c r="J116" s="312"/>
      <c r="K116" s="308"/>
    </row>
    <row r="117" ht="18.75" customHeight="1">
      <c r="B117" s="313"/>
      <c r="C117" s="277"/>
      <c r="D117" s="277"/>
      <c r="E117" s="277"/>
      <c r="F117" s="314"/>
      <c r="G117" s="277"/>
      <c r="H117" s="277"/>
      <c r="I117" s="277"/>
      <c r="J117" s="277"/>
      <c r="K117" s="313"/>
    </row>
    <row r="118" ht="18.75" customHeight="1">
      <c r="B118" s="288"/>
      <c r="C118" s="288"/>
      <c r="D118" s="288"/>
      <c r="E118" s="288"/>
      <c r="F118" s="288"/>
      <c r="G118" s="288"/>
      <c r="H118" s="288"/>
      <c r="I118" s="288"/>
      <c r="J118" s="288"/>
      <c r="K118" s="288"/>
    </row>
    <row r="119" ht="7.5" customHeight="1">
      <c r="B119" s="315"/>
      <c r="C119" s="316"/>
      <c r="D119" s="316"/>
      <c r="E119" s="316"/>
      <c r="F119" s="316"/>
      <c r="G119" s="316"/>
      <c r="H119" s="316"/>
      <c r="I119" s="316"/>
      <c r="J119" s="316"/>
      <c r="K119" s="317"/>
    </row>
    <row r="120" ht="45" customHeight="1">
      <c r="B120" s="318"/>
      <c r="C120" s="271" t="s">
        <v>606</v>
      </c>
      <c r="D120" s="271"/>
      <c r="E120" s="271"/>
      <c r="F120" s="271"/>
      <c r="G120" s="271"/>
      <c r="H120" s="271"/>
      <c r="I120" s="271"/>
      <c r="J120" s="271"/>
      <c r="K120" s="319"/>
    </row>
    <row r="121" ht="17.25" customHeight="1">
      <c r="B121" s="320"/>
      <c r="C121" s="295" t="s">
        <v>553</v>
      </c>
      <c r="D121" s="295"/>
      <c r="E121" s="295"/>
      <c r="F121" s="295" t="s">
        <v>554</v>
      </c>
      <c r="G121" s="296"/>
      <c r="H121" s="295" t="s">
        <v>116</v>
      </c>
      <c r="I121" s="295" t="s">
        <v>59</v>
      </c>
      <c r="J121" s="295" t="s">
        <v>555</v>
      </c>
      <c r="K121" s="321"/>
    </row>
    <row r="122" ht="17.25" customHeight="1">
      <c r="B122" s="320"/>
      <c r="C122" s="297" t="s">
        <v>556</v>
      </c>
      <c r="D122" s="297"/>
      <c r="E122" s="297"/>
      <c r="F122" s="298" t="s">
        <v>557</v>
      </c>
      <c r="G122" s="299"/>
      <c r="H122" s="297"/>
      <c r="I122" s="297"/>
      <c r="J122" s="297" t="s">
        <v>558</v>
      </c>
      <c r="K122" s="321"/>
    </row>
    <row r="123" ht="5.25" customHeight="1">
      <c r="B123" s="322"/>
      <c r="C123" s="300"/>
      <c r="D123" s="300"/>
      <c r="E123" s="300"/>
      <c r="F123" s="300"/>
      <c r="G123" s="281"/>
      <c r="H123" s="300"/>
      <c r="I123" s="300"/>
      <c r="J123" s="300"/>
      <c r="K123" s="323"/>
    </row>
    <row r="124" ht="15" customHeight="1">
      <c r="B124" s="322"/>
      <c r="C124" s="281" t="s">
        <v>562</v>
      </c>
      <c r="D124" s="300"/>
      <c r="E124" s="300"/>
      <c r="F124" s="302" t="s">
        <v>559</v>
      </c>
      <c r="G124" s="281"/>
      <c r="H124" s="281" t="s">
        <v>598</v>
      </c>
      <c r="I124" s="281" t="s">
        <v>561</v>
      </c>
      <c r="J124" s="281">
        <v>120</v>
      </c>
      <c r="K124" s="324"/>
    </row>
    <row r="125" ht="15" customHeight="1">
      <c r="B125" s="322"/>
      <c r="C125" s="281" t="s">
        <v>607</v>
      </c>
      <c r="D125" s="281"/>
      <c r="E125" s="281"/>
      <c r="F125" s="302" t="s">
        <v>559</v>
      </c>
      <c r="G125" s="281"/>
      <c r="H125" s="281" t="s">
        <v>608</v>
      </c>
      <c r="I125" s="281" t="s">
        <v>561</v>
      </c>
      <c r="J125" s="281" t="s">
        <v>609</v>
      </c>
      <c r="K125" s="324"/>
    </row>
    <row r="126" ht="15" customHeight="1">
      <c r="B126" s="322"/>
      <c r="C126" s="281" t="s">
        <v>508</v>
      </c>
      <c r="D126" s="281"/>
      <c r="E126" s="281"/>
      <c r="F126" s="302" t="s">
        <v>559</v>
      </c>
      <c r="G126" s="281"/>
      <c r="H126" s="281" t="s">
        <v>610</v>
      </c>
      <c r="I126" s="281" t="s">
        <v>561</v>
      </c>
      <c r="J126" s="281" t="s">
        <v>609</v>
      </c>
      <c r="K126" s="324"/>
    </row>
    <row r="127" ht="15" customHeight="1">
      <c r="B127" s="322"/>
      <c r="C127" s="281" t="s">
        <v>570</v>
      </c>
      <c r="D127" s="281"/>
      <c r="E127" s="281"/>
      <c r="F127" s="302" t="s">
        <v>565</v>
      </c>
      <c r="G127" s="281"/>
      <c r="H127" s="281" t="s">
        <v>571</v>
      </c>
      <c r="I127" s="281" t="s">
        <v>561</v>
      </c>
      <c r="J127" s="281">
        <v>15</v>
      </c>
      <c r="K127" s="324"/>
    </row>
    <row r="128" ht="15" customHeight="1">
      <c r="B128" s="322"/>
      <c r="C128" s="304" t="s">
        <v>572</v>
      </c>
      <c r="D128" s="304"/>
      <c r="E128" s="304"/>
      <c r="F128" s="305" t="s">
        <v>565</v>
      </c>
      <c r="G128" s="304"/>
      <c r="H128" s="304" t="s">
        <v>573</v>
      </c>
      <c r="I128" s="304" t="s">
        <v>561</v>
      </c>
      <c r="J128" s="304">
        <v>15</v>
      </c>
      <c r="K128" s="324"/>
    </row>
    <row r="129" ht="15" customHeight="1">
      <c r="B129" s="322"/>
      <c r="C129" s="304" t="s">
        <v>574</v>
      </c>
      <c r="D129" s="304"/>
      <c r="E129" s="304"/>
      <c r="F129" s="305" t="s">
        <v>565</v>
      </c>
      <c r="G129" s="304"/>
      <c r="H129" s="304" t="s">
        <v>575</v>
      </c>
      <c r="I129" s="304" t="s">
        <v>561</v>
      </c>
      <c r="J129" s="304">
        <v>20</v>
      </c>
      <c r="K129" s="324"/>
    </row>
    <row r="130" ht="15" customHeight="1">
      <c r="B130" s="322"/>
      <c r="C130" s="304" t="s">
        <v>576</v>
      </c>
      <c r="D130" s="304"/>
      <c r="E130" s="304"/>
      <c r="F130" s="305" t="s">
        <v>565</v>
      </c>
      <c r="G130" s="304"/>
      <c r="H130" s="304" t="s">
        <v>577</v>
      </c>
      <c r="I130" s="304" t="s">
        <v>561</v>
      </c>
      <c r="J130" s="304">
        <v>20</v>
      </c>
      <c r="K130" s="324"/>
    </row>
    <row r="131" ht="15" customHeight="1">
      <c r="B131" s="322"/>
      <c r="C131" s="281" t="s">
        <v>564</v>
      </c>
      <c r="D131" s="281"/>
      <c r="E131" s="281"/>
      <c r="F131" s="302" t="s">
        <v>565</v>
      </c>
      <c r="G131" s="281"/>
      <c r="H131" s="281" t="s">
        <v>598</v>
      </c>
      <c r="I131" s="281" t="s">
        <v>561</v>
      </c>
      <c r="J131" s="281">
        <v>50</v>
      </c>
      <c r="K131" s="324"/>
    </row>
    <row r="132" ht="15" customHeight="1">
      <c r="B132" s="322"/>
      <c r="C132" s="281" t="s">
        <v>578</v>
      </c>
      <c r="D132" s="281"/>
      <c r="E132" s="281"/>
      <c r="F132" s="302" t="s">
        <v>565</v>
      </c>
      <c r="G132" s="281"/>
      <c r="H132" s="281" t="s">
        <v>598</v>
      </c>
      <c r="I132" s="281" t="s">
        <v>561</v>
      </c>
      <c r="J132" s="281">
        <v>50</v>
      </c>
      <c r="K132" s="324"/>
    </row>
    <row r="133" ht="15" customHeight="1">
      <c r="B133" s="322"/>
      <c r="C133" s="281" t="s">
        <v>584</v>
      </c>
      <c r="D133" s="281"/>
      <c r="E133" s="281"/>
      <c r="F133" s="302" t="s">
        <v>565</v>
      </c>
      <c r="G133" s="281"/>
      <c r="H133" s="281" t="s">
        <v>598</v>
      </c>
      <c r="I133" s="281" t="s">
        <v>561</v>
      </c>
      <c r="J133" s="281">
        <v>50</v>
      </c>
      <c r="K133" s="324"/>
    </row>
    <row r="134" ht="15" customHeight="1">
      <c r="B134" s="322"/>
      <c r="C134" s="281" t="s">
        <v>586</v>
      </c>
      <c r="D134" s="281"/>
      <c r="E134" s="281"/>
      <c r="F134" s="302" t="s">
        <v>565</v>
      </c>
      <c r="G134" s="281"/>
      <c r="H134" s="281" t="s">
        <v>598</v>
      </c>
      <c r="I134" s="281" t="s">
        <v>561</v>
      </c>
      <c r="J134" s="281">
        <v>50</v>
      </c>
      <c r="K134" s="324"/>
    </row>
    <row r="135" ht="15" customHeight="1">
      <c r="B135" s="322"/>
      <c r="C135" s="281" t="s">
        <v>121</v>
      </c>
      <c r="D135" s="281"/>
      <c r="E135" s="281"/>
      <c r="F135" s="302" t="s">
        <v>565</v>
      </c>
      <c r="G135" s="281"/>
      <c r="H135" s="281" t="s">
        <v>611</v>
      </c>
      <c r="I135" s="281" t="s">
        <v>561</v>
      </c>
      <c r="J135" s="281">
        <v>255</v>
      </c>
      <c r="K135" s="324"/>
    </row>
    <row r="136" ht="15" customHeight="1">
      <c r="B136" s="322"/>
      <c r="C136" s="281" t="s">
        <v>588</v>
      </c>
      <c r="D136" s="281"/>
      <c r="E136" s="281"/>
      <c r="F136" s="302" t="s">
        <v>559</v>
      </c>
      <c r="G136" s="281"/>
      <c r="H136" s="281" t="s">
        <v>612</v>
      </c>
      <c r="I136" s="281" t="s">
        <v>590</v>
      </c>
      <c r="J136" s="281"/>
      <c r="K136" s="324"/>
    </row>
    <row r="137" ht="15" customHeight="1">
      <c r="B137" s="322"/>
      <c r="C137" s="281" t="s">
        <v>591</v>
      </c>
      <c r="D137" s="281"/>
      <c r="E137" s="281"/>
      <c r="F137" s="302" t="s">
        <v>559</v>
      </c>
      <c r="G137" s="281"/>
      <c r="H137" s="281" t="s">
        <v>613</v>
      </c>
      <c r="I137" s="281" t="s">
        <v>593</v>
      </c>
      <c r="J137" s="281"/>
      <c r="K137" s="324"/>
    </row>
    <row r="138" ht="15" customHeight="1">
      <c r="B138" s="322"/>
      <c r="C138" s="281" t="s">
        <v>594</v>
      </c>
      <c r="D138" s="281"/>
      <c r="E138" s="281"/>
      <c r="F138" s="302" t="s">
        <v>559</v>
      </c>
      <c r="G138" s="281"/>
      <c r="H138" s="281" t="s">
        <v>594</v>
      </c>
      <c r="I138" s="281" t="s">
        <v>593</v>
      </c>
      <c r="J138" s="281"/>
      <c r="K138" s="324"/>
    </row>
    <row r="139" ht="15" customHeight="1">
      <c r="B139" s="322"/>
      <c r="C139" s="281" t="s">
        <v>40</v>
      </c>
      <c r="D139" s="281"/>
      <c r="E139" s="281"/>
      <c r="F139" s="302" t="s">
        <v>559</v>
      </c>
      <c r="G139" s="281"/>
      <c r="H139" s="281" t="s">
        <v>614</v>
      </c>
      <c r="I139" s="281" t="s">
        <v>593</v>
      </c>
      <c r="J139" s="281"/>
      <c r="K139" s="324"/>
    </row>
    <row r="140" ht="15" customHeight="1">
      <c r="B140" s="322"/>
      <c r="C140" s="281" t="s">
        <v>615</v>
      </c>
      <c r="D140" s="281"/>
      <c r="E140" s="281"/>
      <c r="F140" s="302" t="s">
        <v>559</v>
      </c>
      <c r="G140" s="281"/>
      <c r="H140" s="281" t="s">
        <v>616</v>
      </c>
      <c r="I140" s="281" t="s">
        <v>593</v>
      </c>
      <c r="J140" s="281"/>
      <c r="K140" s="324"/>
    </row>
    <row r="141" ht="15" customHeight="1">
      <c r="B141" s="325"/>
      <c r="C141" s="326"/>
      <c r="D141" s="326"/>
      <c r="E141" s="326"/>
      <c r="F141" s="326"/>
      <c r="G141" s="326"/>
      <c r="H141" s="326"/>
      <c r="I141" s="326"/>
      <c r="J141" s="326"/>
      <c r="K141" s="327"/>
    </row>
    <row r="142" ht="18.75" customHeight="1">
      <c r="B142" s="277"/>
      <c r="C142" s="277"/>
      <c r="D142" s="277"/>
      <c r="E142" s="277"/>
      <c r="F142" s="314"/>
      <c r="G142" s="277"/>
      <c r="H142" s="277"/>
      <c r="I142" s="277"/>
      <c r="J142" s="277"/>
      <c r="K142" s="277"/>
    </row>
    <row r="143" ht="18.75" customHeight="1">
      <c r="B143" s="288"/>
      <c r="C143" s="288"/>
      <c r="D143" s="288"/>
      <c r="E143" s="288"/>
      <c r="F143" s="288"/>
      <c r="G143" s="288"/>
      <c r="H143" s="288"/>
      <c r="I143" s="288"/>
      <c r="J143" s="288"/>
      <c r="K143" s="288"/>
    </row>
    <row r="144" ht="7.5" customHeight="1">
      <c r="B144" s="289"/>
      <c r="C144" s="290"/>
      <c r="D144" s="290"/>
      <c r="E144" s="290"/>
      <c r="F144" s="290"/>
      <c r="G144" s="290"/>
      <c r="H144" s="290"/>
      <c r="I144" s="290"/>
      <c r="J144" s="290"/>
      <c r="K144" s="291"/>
    </row>
    <row r="145" ht="45" customHeight="1">
      <c r="B145" s="292"/>
      <c r="C145" s="293" t="s">
        <v>617</v>
      </c>
      <c r="D145" s="293"/>
      <c r="E145" s="293"/>
      <c r="F145" s="293"/>
      <c r="G145" s="293"/>
      <c r="H145" s="293"/>
      <c r="I145" s="293"/>
      <c r="J145" s="293"/>
      <c r="K145" s="294"/>
    </row>
    <row r="146" ht="17.25" customHeight="1">
      <c r="B146" s="292"/>
      <c r="C146" s="295" t="s">
        <v>553</v>
      </c>
      <c r="D146" s="295"/>
      <c r="E146" s="295"/>
      <c r="F146" s="295" t="s">
        <v>554</v>
      </c>
      <c r="G146" s="296"/>
      <c r="H146" s="295" t="s">
        <v>116</v>
      </c>
      <c r="I146" s="295" t="s">
        <v>59</v>
      </c>
      <c r="J146" s="295" t="s">
        <v>555</v>
      </c>
      <c r="K146" s="294"/>
    </row>
    <row r="147" ht="17.25" customHeight="1">
      <c r="B147" s="292"/>
      <c r="C147" s="297" t="s">
        <v>556</v>
      </c>
      <c r="D147" s="297"/>
      <c r="E147" s="297"/>
      <c r="F147" s="298" t="s">
        <v>557</v>
      </c>
      <c r="G147" s="299"/>
      <c r="H147" s="297"/>
      <c r="I147" s="297"/>
      <c r="J147" s="297" t="s">
        <v>558</v>
      </c>
      <c r="K147" s="294"/>
    </row>
    <row r="148" ht="5.25" customHeight="1">
      <c r="B148" s="303"/>
      <c r="C148" s="300"/>
      <c r="D148" s="300"/>
      <c r="E148" s="300"/>
      <c r="F148" s="300"/>
      <c r="G148" s="301"/>
      <c r="H148" s="300"/>
      <c r="I148" s="300"/>
      <c r="J148" s="300"/>
      <c r="K148" s="324"/>
    </row>
    <row r="149" ht="15" customHeight="1">
      <c r="B149" s="303"/>
      <c r="C149" s="328" t="s">
        <v>562</v>
      </c>
      <c r="D149" s="281"/>
      <c r="E149" s="281"/>
      <c r="F149" s="329" t="s">
        <v>559</v>
      </c>
      <c r="G149" s="281"/>
      <c r="H149" s="328" t="s">
        <v>598</v>
      </c>
      <c r="I149" s="328" t="s">
        <v>561</v>
      </c>
      <c r="J149" s="328">
        <v>120</v>
      </c>
      <c r="K149" s="324"/>
    </row>
    <row r="150" ht="15" customHeight="1">
      <c r="B150" s="303"/>
      <c r="C150" s="328" t="s">
        <v>607</v>
      </c>
      <c r="D150" s="281"/>
      <c r="E150" s="281"/>
      <c r="F150" s="329" t="s">
        <v>559</v>
      </c>
      <c r="G150" s="281"/>
      <c r="H150" s="328" t="s">
        <v>618</v>
      </c>
      <c r="I150" s="328" t="s">
        <v>561</v>
      </c>
      <c r="J150" s="328" t="s">
        <v>609</v>
      </c>
      <c r="K150" s="324"/>
    </row>
    <row r="151" ht="15" customHeight="1">
      <c r="B151" s="303"/>
      <c r="C151" s="328" t="s">
        <v>508</v>
      </c>
      <c r="D151" s="281"/>
      <c r="E151" s="281"/>
      <c r="F151" s="329" t="s">
        <v>559</v>
      </c>
      <c r="G151" s="281"/>
      <c r="H151" s="328" t="s">
        <v>619</v>
      </c>
      <c r="I151" s="328" t="s">
        <v>561</v>
      </c>
      <c r="J151" s="328" t="s">
        <v>609</v>
      </c>
      <c r="K151" s="324"/>
    </row>
    <row r="152" ht="15" customHeight="1">
      <c r="B152" s="303"/>
      <c r="C152" s="328" t="s">
        <v>564</v>
      </c>
      <c r="D152" s="281"/>
      <c r="E152" s="281"/>
      <c r="F152" s="329" t="s">
        <v>565</v>
      </c>
      <c r="G152" s="281"/>
      <c r="H152" s="328" t="s">
        <v>598</v>
      </c>
      <c r="I152" s="328" t="s">
        <v>561</v>
      </c>
      <c r="J152" s="328">
        <v>50</v>
      </c>
      <c r="K152" s="324"/>
    </row>
    <row r="153" ht="15" customHeight="1">
      <c r="B153" s="303"/>
      <c r="C153" s="328" t="s">
        <v>567</v>
      </c>
      <c r="D153" s="281"/>
      <c r="E153" s="281"/>
      <c r="F153" s="329" t="s">
        <v>559</v>
      </c>
      <c r="G153" s="281"/>
      <c r="H153" s="328" t="s">
        <v>598</v>
      </c>
      <c r="I153" s="328" t="s">
        <v>569</v>
      </c>
      <c r="J153" s="328"/>
      <c r="K153" s="324"/>
    </row>
    <row r="154" ht="15" customHeight="1">
      <c r="B154" s="303"/>
      <c r="C154" s="328" t="s">
        <v>578</v>
      </c>
      <c r="D154" s="281"/>
      <c r="E154" s="281"/>
      <c r="F154" s="329" t="s">
        <v>565</v>
      </c>
      <c r="G154" s="281"/>
      <c r="H154" s="328" t="s">
        <v>598</v>
      </c>
      <c r="I154" s="328" t="s">
        <v>561</v>
      </c>
      <c r="J154" s="328">
        <v>50</v>
      </c>
      <c r="K154" s="324"/>
    </row>
    <row r="155" ht="15" customHeight="1">
      <c r="B155" s="303"/>
      <c r="C155" s="328" t="s">
        <v>586</v>
      </c>
      <c r="D155" s="281"/>
      <c r="E155" s="281"/>
      <c r="F155" s="329" t="s">
        <v>565</v>
      </c>
      <c r="G155" s="281"/>
      <c r="H155" s="328" t="s">
        <v>598</v>
      </c>
      <c r="I155" s="328" t="s">
        <v>561</v>
      </c>
      <c r="J155" s="328">
        <v>50</v>
      </c>
      <c r="K155" s="324"/>
    </row>
    <row r="156" ht="15" customHeight="1">
      <c r="B156" s="303"/>
      <c r="C156" s="328" t="s">
        <v>584</v>
      </c>
      <c r="D156" s="281"/>
      <c r="E156" s="281"/>
      <c r="F156" s="329" t="s">
        <v>565</v>
      </c>
      <c r="G156" s="281"/>
      <c r="H156" s="328" t="s">
        <v>598</v>
      </c>
      <c r="I156" s="328" t="s">
        <v>561</v>
      </c>
      <c r="J156" s="328">
        <v>50</v>
      </c>
      <c r="K156" s="324"/>
    </row>
    <row r="157" ht="15" customHeight="1">
      <c r="B157" s="303"/>
      <c r="C157" s="328" t="s">
        <v>94</v>
      </c>
      <c r="D157" s="281"/>
      <c r="E157" s="281"/>
      <c r="F157" s="329" t="s">
        <v>559</v>
      </c>
      <c r="G157" s="281"/>
      <c r="H157" s="328" t="s">
        <v>620</v>
      </c>
      <c r="I157" s="328" t="s">
        <v>561</v>
      </c>
      <c r="J157" s="328" t="s">
        <v>621</v>
      </c>
      <c r="K157" s="324"/>
    </row>
    <row r="158" ht="15" customHeight="1">
      <c r="B158" s="303"/>
      <c r="C158" s="328" t="s">
        <v>622</v>
      </c>
      <c r="D158" s="281"/>
      <c r="E158" s="281"/>
      <c r="F158" s="329" t="s">
        <v>559</v>
      </c>
      <c r="G158" s="281"/>
      <c r="H158" s="328" t="s">
        <v>623</v>
      </c>
      <c r="I158" s="328" t="s">
        <v>593</v>
      </c>
      <c r="J158" s="328"/>
      <c r="K158" s="324"/>
    </row>
    <row r="159" ht="15" customHeight="1">
      <c r="B159" s="330"/>
      <c r="C159" s="312"/>
      <c r="D159" s="312"/>
      <c r="E159" s="312"/>
      <c r="F159" s="312"/>
      <c r="G159" s="312"/>
      <c r="H159" s="312"/>
      <c r="I159" s="312"/>
      <c r="J159" s="312"/>
      <c r="K159" s="331"/>
    </row>
    <row r="160" ht="18.75" customHeight="1">
      <c r="B160" s="277"/>
      <c r="C160" s="281"/>
      <c r="D160" s="281"/>
      <c r="E160" s="281"/>
      <c r="F160" s="302"/>
      <c r="G160" s="281"/>
      <c r="H160" s="281"/>
      <c r="I160" s="281"/>
      <c r="J160" s="281"/>
      <c r="K160" s="277"/>
    </row>
    <row r="161" ht="18.75" customHeight="1">
      <c r="B161" s="288"/>
      <c r="C161" s="288"/>
      <c r="D161" s="288"/>
      <c r="E161" s="288"/>
      <c r="F161" s="288"/>
      <c r="G161" s="288"/>
      <c r="H161" s="288"/>
      <c r="I161" s="288"/>
      <c r="J161" s="288"/>
      <c r="K161" s="288"/>
    </row>
    <row r="162" ht="7.5" customHeight="1">
      <c r="B162" s="267"/>
      <c r="C162" s="268"/>
      <c r="D162" s="268"/>
      <c r="E162" s="268"/>
      <c r="F162" s="268"/>
      <c r="G162" s="268"/>
      <c r="H162" s="268"/>
      <c r="I162" s="268"/>
      <c r="J162" s="268"/>
      <c r="K162" s="269"/>
    </row>
    <row r="163" ht="45" customHeight="1">
      <c r="B163" s="270"/>
      <c r="C163" s="271" t="s">
        <v>624</v>
      </c>
      <c r="D163" s="271"/>
      <c r="E163" s="271"/>
      <c r="F163" s="271"/>
      <c r="G163" s="271"/>
      <c r="H163" s="271"/>
      <c r="I163" s="271"/>
      <c r="J163" s="271"/>
      <c r="K163" s="272"/>
    </row>
    <row r="164" ht="17.25" customHeight="1">
      <c r="B164" s="270"/>
      <c r="C164" s="295" t="s">
        <v>553</v>
      </c>
      <c r="D164" s="295"/>
      <c r="E164" s="295"/>
      <c r="F164" s="295" t="s">
        <v>554</v>
      </c>
      <c r="G164" s="332"/>
      <c r="H164" s="333" t="s">
        <v>116</v>
      </c>
      <c r="I164" s="333" t="s">
        <v>59</v>
      </c>
      <c r="J164" s="295" t="s">
        <v>555</v>
      </c>
      <c r="K164" s="272"/>
    </row>
    <row r="165" ht="17.25" customHeight="1">
      <c r="B165" s="273"/>
      <c r="C165" s="297" t="s">
        <v>556</v>
      </c>
      <c r="D165" s="297"/>
      <c r="E165" s="297"/>
      <c r="F165" s="298" t="s">
        <v>557</v>
      </c>
      <c r="G165" s="334"/>
      <c r="H165" s="335"/>
      <c r="I165" s="335"/>
      <c r="J165" s="297" t="s">
        <v>558</v>
      </c>
      <c r="K165" s="275"/>
    </row>
    <row r="166" ht="5.25" customHeight="1">
      <c r="B166" s="303"/>
      <c r="C166" s="300"/>
      <c r="D166" s="300"/>
      <c r="E166" s="300"/>
      <c r="F166" s="300"/>
      <c r="G166" s="301"/>
      <c r="H166" s="300"/>
      <c r="I166" s="300"/>
      <c r="J166" s="300"/>
      <c r="K166" s="324"/>
    </row>
    <row r="167" ht="15" customHeight="1">
      <c r="B167" s="303"/>
      <c r="C167" s="281" t="s">
        <v>562</v>
      </c>
      <c r="D167" s="281"/>
      <c r="E167" s="281"/>
      <c r="F167" s="302" t="s">
        <v>559</v>
      </c>
      <c r="G167" s="281"/>
      <c r="H167" s="281" t="s">
        <v>598</v>
      </c>
      <c r="I167" s="281" t="s">
        <v>561</v>
      </c>
      <c r="J167" s="281">
        <v>120</v>
      </c>
      <c r="K167" s="324"/>
    </row>
    <row r="168" ht="15" customHeight="1">
      <c r="B168" s="303"/>
      <c r="C168" s="281" t="s">
        <v>607</v>
      </c>
      <c r="D168" s="281"/>
      <c r="E168" s="281"/>
      <c r="F168" s="302" t="s">
        <v>559</v>
      </c>
      <c r="G168" s="281"/>
      <c r="H168" s="281" t="s">
        <v>608</v>
      </c>
      <c r="I168" s="281" t="s">
        <v>561</v>
      </c>
      <c r="J168" s="281" t="s">
        <v>609</v>
      </c>
      <c r="K168" s="324"/>
    </row>
    <row r="169" ht="15" customHeight="1">
      <c r="B169" s="303"/>
      <c r="C169" s="281" t="s">
        <v>508</v>
      </c>
      <c r="D169" s="281"/>
      <c r="E169" s="281"/>
      <c r="F169" s="302" t="s">
        <v>559</v>
      </c>
      <c r="G169" s="281"/>
      <c r="H169" s="281" t="s">
        <v>625</v>
      </c>
      <c r="I169" s="281" t="s">
        <v>561</v>
      </c>
      <c r="J169" s="281" t="s">
        <v>609</v>
      </c>
      <c r="K169" s="324"/>
    </row>
    <row r="170" ht="15" customHeight="1">
      <c r="B170" s="303"/>
      <c r="C170" s="281" t="s">
        <v>564</v>
      </c>
      <c r="D170" s="281"/>
      <c r="E170" s="281"/>
      <c r="F170" s="302" t="s">
        <v>565</v>
      </c>
      <c r="G170" s="281"/>
      <c r="H170" s="281" t="s">
        <v>625</v>
      </c>
      <c r="I170" s="281" t="s">
        <v>561</v>
      </c>
      <c r="J170" s="281">
        <v>50</v>
      </c>
      <c r="K170" s="324"/>
    </row>
    <row r="171" ht="15" customHeight="1">
      <c r="B171" s="303"/>
      <c r="C171" s="281" t="s">
        <v>567</v>
      </c>
      <c r="D171" s="281"/>
      <c r="E171" s="281"/>
      <c r="F171" s="302" t="s">
        <v>559</v>
      </c>
      <c r="G171" s="281"/>
      <c r="H171" s="281" t="s">
        <v>625</v>
      </c>
      <c r="I171" s="281" t="s">
        <v>569</v>
      </c>
      <c r="J171" s="281"/>
      <c r="K171" s="324"/>
    </row>
    <row r="172" ht="15" customHeight="1">
      <c r="B172" s="303"/>
      <c r="C172" s="281" t="s">
        <v>578</v>
      </c>
      <c r="D172" s="281"/>
      <c r="E172" s="281"/>
      <c r="F172" s="302" t="s">
        <v>565</v>
      </c>
      <c r="G172" s="281"/>
      <c r="H172" s="281" t="s">
        <v>625</v>
      </c>
      <c r="I172" s="281" t="s">
        <v>561</v>
      </c>
      <c r="J172" s="281">
        <v>50</v>
      </c>
      <c r="K172" s="324"/>
    </row>
    <row r="173" ht="15" customHeight="1">
      <c r="B173" s="303"/>
      <c r="C173" s="281" t="s">
        <v>586</v>
      </c>
      <c r="D173" s="281"/>
      <c r="E173" s="281"/>
      <c r="F173" s="302" t="s">
        <v>565</v>
      </c>
      <c r="G173" s="281"/>
      <c r="H173" s="281" t="s">
        <v>625</v>
      </c>
      <c r="I173" s="281" t="s">
        <v>561</v>
      </c>
      <c r="J173" s="281">
        <v>50</v>
      </c>
      <c r="K173" s="324"/>
    </row>
    <row r="174" ht="15" customHeight="1">
      <c r="B174" s="303"/>
      <c r="C174" s="281" t="s">
        <v>584</v>
      </c>
      <c r="D174" s="281"/>
      <c r="E174" s="281"/>
      <c r="F174" s="302" t="s">
        <v>565</v>
      </c>
      <c r="G174" s="281"/>
      <c r="H174" s="281" t="s">
        <v>625</v>
      </c>
      <c r="I174" s="281" t="s">
        <v>561</v>
      </c>
      <c r="J174" s="281">
        <v>50</v>
      </c>
      <c r="K174" s="324"/>
    </row>
    <row r="175" ht="15" customHeight="1">
      <c r="B175" s="303"/>
      <c r="C175" s="281" t="s">
        <v>115</v>
      </c>
      <c r="D175" s="281"/>
      <c r="E175" s="281"/>
      <c r="F175" s="302" t="s">
        <v>559</v>
      </c>
      <c r="G175" s="281"/>
      <c r="H175" s="281" t="s">
        <v>626</v>
      </c>
      <c r="I175" s="281" t="s">
        <v>627</v>
      </c>
      <c r="J175" s="281"/>
      <c r="K175" s="324"/>
    </row>
    <row r="176" ht="15" customHeight="1">
      <c r="B176" s="303"/>
      <c r="C176" s="281" t="s">
        <v>59</v>
      </c>
      <c r="D176" s="281"/>
      <c r="E176" s="281"/>
      <c r="F176" s="302" t="s">
        <v>559</v>
      </c>
      <c r="G176" s="281"/>
      <c r="H176" s="281" t="s">
        <v>628</v>
      </c>
      <c r="I176" s="281" t="s">
        <v>629</v>
      </c>
      <c r="J176" s="281">
        <v>1</v>
      </c>
      <c r="K176" s="324"/>
    </row>
    <row r="177" ht="15" customHeight="1">
      <c r="B177" s="303"/>
      <c r="C177" s="281" t="s">
        <v>55</v>
      </c>
      <c r="D177" s="281"/>
      <c r="E177" s="281"/>
      <c r="F177" s="302" t="s">
        <v>559</v>
      </c>
      <c r="G177" s="281"/>
      <c r="H177" s="281" t="s">
        <v>630</v>
      </c>
      <c r="I177" s="281" t="s">
        <v>561</v>
      </c>
      <c r="J177" s="281">
        <v>20</v>
      </c>
      <c r="K177" s="324"/>
    </row>
    <row r="178" ht="15" customHeight="1">
      <c r="B178" s="303"/>
      <c r="C178" s="281" t="s">
        <v>116</v>
      </c>
      <c r="D178" s="281"/>
      <c r="E178" s="281"/>
      <c r="F178" s="302" t="s">
        <v>559</v>
      </c>
      <c r="G178" s="281"/>
      <c r="H178" s="281" t="s">
        <v>631</v>
      </c>
      <c r="I178" s="281" t="s">
        <v>561</v>
      </c>
      <c r="J178" s="281">
        <v>255</v>
      </c>
      <c r="K178" s="324"/>
    </row>
    <row r="179" ht="15" customHeight="1">
      <c r="B179" s="303"/>
      <c r="C179" s="281" t="s">
        <v>117</v>
      </c>
      <c r="D179" s="281"/>
      <c r="E179" s="281"/>
      <c r="F179" s="302" t="s">
        <v>559</v>
      </c>
      <c r="G179" s="281"/>
      <c r="H179" s="281" t="s">
        <v>524</v>
      </c>
      <c r="I179" s="281" t="s">
        <v>561</v>
      </c>
      <c r="J179" s="281">
        <v>10</v>
      </c>
      <c r="K179" s="324"/>
    </row>
    <row r="180" ht="15" customHeight="1">
      <c r="B180" s="303"/>
      <c r="C180" s="281" t="s">
        <v>118</v>
      </c>
      <c r="D180" s="281"/>
      <c r="E180" s="281"/>
      <c r="F180" s="302" t="s">
        <v>559</v>
      </c>
      <c r="G180" s="281"/>
      <c r="H180" s="281" t="s">
        <v>632</v>
      </c>
      <c r="I180" s="281" t="s">
        <v>593</v>
      </c>
      <c r="J180" s="281"/>
      <c r="K180" s="324"/>
    </row>
    <row r="181" ht="15" customHeight="1">
      <c r="B181" s="303"/>
      <c r="C181" s="281" t="s">
        <v>633</v>
      </c>
      <c r="D181" s="281"/>
      <c r="E181" s="281"/>
      <c r="F181" s="302" t="s">
        <v>559</v>
      </c>
      <c r="G181" s="281"/>
      <c r="H181" s="281" t="s">
        <v>634</v>
      </c>
      <c r="I181" s="281" t="s">
        <v>593</v>
      </c>
      <c r="J181" s="281"/>
      <c r="K181" s="324"/>
    </row>
    <row r="182" ht="15" customHeight="1">
      <c r="B182" s="303"/>
      <c r="C182" s="281" t="s">
        <v>622</v>
      </c>
      <c r="D182" s="281"/>
      <c r="E182" s="281"/>
      <c r="F182" s="302" t="s">
        <v>559</v>
      </c>
      <c r="G182" s="281"/>
      <c r="H182" s="281" t="s">
        <v>635</v>
      </c>
      <c r="I182" s="281" t="s">
        <v>593</v>
      </c>
      <c r="J182" s="281"/>
      <c r="K182" s="324"/>
    </row>
    <row r="183" ht="15" customHeight="1">
      <c r="B183" s="303"/>
      <c r="C183" s="281" t="s">
        <v>120</v>
      </c>
      <c r="D183" s="281"/>
      <c r="E183" s="281"/>
      <c r="F183" s="302" t="s">
        <v>565</v>
      </c>
      <c r="G183" s="281"/>
      <c r="H183" s="281" t="s">
        <v>636</v>
      </c>
      <c r="I183" s="281" t="s">
        <v>561</v>
      </c>
      <c r="J183" s="281">
        <v>50</v>
      </c>
      <c r="K183" s="324"/>
    </row>
    <row r="184" ht="15" customHeight="1">
      <c r="B184" s="303"/>
      <c r="C184" s="281" t="s">
        <v>637</v>
      </c>
      <c r="D184" s="281"/>
      <c r="E184" s="281"/>
      <c r="F184" s="302" t="s">
        <v>565</v>
      </c>
      <c r="G184" s="281"/>
      <c r="H184" s="281" t="s">
        <v>638</v>
      </c>
      <c r="I184" s="281" t="s">
        <v>639</v>
      </c>
      <c r="J184" s="281"/>
      <c r="K184" s="324"/>
    </row>
    <row r="185" ht="15" customHeight="1">
      <c r="B185" s="303"/>
      <c r="C185" s="281" t="s">
        <v>640</v>
      </c>
      <c r="D185" s="281"/>
      <c r="E185" s="281"/>
      <c r="F185" s="302" t="s">
        <v>565</v>
      </c>
      <c r="G185" s="281"/>
      <c r="H185" s="281" t="s">
        <v>641</v>
      </c>
      <c r="I185" s="281" t="s">
        <v>639</v>
      </c>
      <c r="J185" s="281"/>
      <c r="K185" s="324"/>
    </row>
    <row r="186" ht="15" customHeight="1">
      <c r="B186" s="303"/>
      <c r="C186" s="281" t="s">
        <v>642</v>
      </c>
      <c r="D186" s="281"/>
      <c r="E186" s="281"/>
      <c r="F186" s="302" t="s">
        <v>565</v>
      </c>
      <c r="G186" s="281"/>
      <c r="H186" s="281" t="s">
        <v>643</v>
      </c>
      <c r="I186" s="281" t="s">
        <v>639</v>
      </c>
      <c r="J186" s="281"/>
      <c r="K186" s="324"/>
    </row>
    <row r="187" ht="15" customHeight="1">
      <c r="B187" s="303"/>
      <c r="C187" s="336" t="s">
        <v>644</v>
      </c>
      <c r="D187" s="281"/>
      <c r="E187" s="281"/>
      <c r="F187" s="302" t="s">
        <v>565</v>
      </c>
      <c r="G187" s="281"/>
      <c r="H187" s="281" t="s">
        <v>645</v>
      </c>
      <c r="I187" s="281" t="s">
        <v>646</v>
      </c>
      <c r="J187" s="337" t="s">
        <v>647</v>
      </c>
      <c r="K187" s="324"/>
    </row>
    <row r="188" ht="15" customHeight="1">
      <c r="B188" s="303"/>
      <c r="C188" s="287" t="s">
        <v>44</v>
      </c>
      <c r="D188" s="281"/>
      <c r="E188" s="281"/>
      <c r="F188" s="302" t="s">
        <v>559</v>
      </c>
      <c r="G188" s="281"/>
      <c r="H188" s="277" t="s">
        <v>648</v>
      </c>
      <c r="I188" s="281" t="s">
        <v>649</v>
      </c>
      <c r="J188" s="281"/>
      <c r="K188" s="324"/>
    </row>
    <row r="189" ht="15" customHeight="1">
      <c r="B189" s="303"/>
      <c r="C189" s="287" t="s">
        <v>650</v>
      </c>
      <c r="D189" s="281"/>
      <c r="E189" s="281"/>
      <c r="F189" s="302" t="s">
        <v>559</v>
      </c>
      <c r="G189" s="281"/>
      <c r="H189" s="281" t="s">
        <v>651</v>
      </c>
      <c r="I189" s="281" t="s">
        <v>593</v>
      </c>
      <c r="J189" s="281"/>
      <c r="K189" s="324"/>
    </row>
    <row r="190" ht="15" customHeight="1">
      <c r="B190" s="303"/>
      <c r="C190" s="287" t="s">
        <v>652</v>
      </c>
      <c r="D190" s="281"/>
      <c r="E190" s="281"/>
      <c r="F190" s="302" t="s">
        <v>559</v>
      </c>
      <c r="G190" s="281"/>
      <c r="H190" s="281" t="s">
        <v>653</v>
      </c>
      <c r="I190" s="281" t="s">
        <v>593</v>
      </c>
      <c r="J190" s="281"/>
      <c r="K190" s="324"/>
    </row>
    <row r="191" ht="15" customHeight="1">
      <c r="B191" s="303"/>
      <c r="C191" s="287" t="s">
        <v>654</v>
      </c>
      <c r="D191" s="281"/>
      <c r="E191" s="281"/>
      <c r="F191" s="302" t="s">
        <v>565</v>
      </c>
      <c r="G191" s="281"/>
      <c r="H191" s="281" t="s">
        <v>655</v>
      </c>
      <c r="I191" s="281" t="s">
        <v>593</v>
      </c>
      <c r="J191" s="281"/>
      <c r="K191" s="324"/>
    </row>
    <row r="192" ht="15" customHeight="1">
      <c r="B192" s="330"/>
      <c r="C192" s="338"/>
      <c r="D192" s="312"/>
      <c r="E192" s="312"/>
      <c r="F192" s="312"/>
      <c r="G192" s="312"/>
      <c r="H192" s="312"/>
      <c r="I192" s="312"/>
      <c r="J192" s="312"/>
      <c r="K192" s="331"/>
    </row>
    <row r="193" ht="18.75" customHeight="1">
      <c r="B193" s="277"/>
      <c r="C193" s="281"/>
      <c r="D193" s="281"/>
      <c r="E193" s="281"/>
      <c r="F193" s="302"/>
      <c r="G193" s="281"/>
      <c r="H193" s="281"/>
      <c r="I193" s="281"/>
      <c r="J193" s="281"/>
      <c r="K193" s="277"/>
    </row>
    <row r="194" ht="18.75" customHeight="1">
      <c r="B194" s="277"/>
      <c r="C194" s="281"/>
      <c r="D194" s="281"/>
      <c r="E194" s="281"/>
      <c r="F194" s="302"/>
      <c r="G194" s="281"/>
      <c r="H194" s="281"/>
      <c r="I194" s="281"/>
      <c r="J194" s="281"/>
      <c r="K194" s="277"/>
    </row>
    <row r="195" ht="18.75" customHeight="1">
      <c r="B195" s="288"/>
      <c r="C195" s="288"/>
      <c r="D195" s="288"/>
      <c r="E195" s="288"/>
      <c r="F195" s="288"/>
      <c r="G195" s="288"/>
      <c r="H195" s="288"/>
      <c r="I195" s="288"/>
      <c r="J195" s="288"/>
      <c r="K195" s="288"/>
    </row>
    <row r="196" ht="13.5">
      <c r="B196" s="267"/>
      <c r="C196" s="268"/>
      <c r="D196" s="268"/>
      <c r="E196" s="268"/>
      <c r="F196" s="268"/>
      <c r="G196" s="268"/>
      <c r="H196" s="268"/>
      <c r="I196" s="268"/>
      <c r="J196" s="268"/>
      <c r="K196" s="269"/>
    </row>
    <row r="197" ht="21">
      <c r="B197" s="270"/>
      <c r="C197" s="271" t="s">
        <v>656</v>
      </c>
      <c r="D197" s="271"/>
      <c r="E197" s="271"/>
      <c r="F197" s="271"/>
      <c r="G197" s="271"/>
      <c r="H197" s="271"/>
      <c r="I197" s="271"/>
      <c r="J197" s="271"/>
      <c r="K197" s="272"/>
    </row>
    <row r="198" ht="25.5" customHeight="1">
      <c r="B198" s="270"/>
      <c r="C198" s="339" t="s">
        <v>657</v>
      </c>
      <c r="D198" s="339"/>
      <c r="E198" s="339"/>
      <c r="F198" s="339" t="s">
        <v>658</v>
      </c>
      <c r="G198" s="340"/>
      <c r="H198" s="339" t="s">
        <v>659</v>
      </c>
      <c r="I198" s="339"/>
      <c r="J198" s="339"/>
      <c r="K198" s="272"/>
    </row>
    <row r="199" ht="5.25" customHeight="1">
      <c r="B199" s="303"/>
      <c r="C199" s="300"/>
      <c r="D199" s="300"/>
      <c r="E199" s="300"/>
      <c r="F199" s="300"/>
      <c r="G199" s="281"/>
      <c r="H199" s="300"/>
      <c r="I199" s="300"/>
      <c r="J199" s="300"/>
      <c r="K199" s="324"/>
    </row>
    <row r="200" ht="15" customHeight="1">
      <c r="B200" s="303"/>
      <c r="C200" s="281" t="s">
        <v>649</v>
      </c>
      <c r="D200" s="281"/>
      <c r="E200" s="281"/>
      <c r="F200" s="302" t="s">
        <v>45</v>
      </c>
      <c r="G200" s="281"/>
      <c r="H200" s="281" t="s">
        <v>660</v>
      </c>
      <c r="I200" s="281"/>
      <c r="J200" s="281"/>
      <c r="K200" s="324"/>
    </row>
    <row r="201" ht="15" customHeight="1">
      <c r="B201" s="303"/>
      <c r="C201" s="309"/>
      <c r="D201" s="281"/>
      <c r="E201" s="281"/>
      <c r="F201" s="302" t="s">
        <v>46</v>
      </c>
      <c r="G201" s="281"/>
      <c r="H201" s="281" t="s">
        <v>661</v>
      </c>
      <c r="I201" s="281"/>
      <c r="J201" s="281"/>
      <c r="K201" s="324"/>
    </row>
    <row r="202" ht="15" customHeight="1">
      <c r="B202" s="303"/>
      <c r="C202" s="309"/>
      <c r="D202" s="281"/>
      <c r="E202" s="281"/>
      <c r="F202" s="302" t="s">
        <v>49</v>
      </c>
      <c r="G202" s="281"/>
      <c r="H202" s="281" t="s">
        <v>662</v>
      </c>
      <c r="I202" s="281"/>
      <c r="J202" s="281"/>
      <c r="K202" s="324"/>
    </row>
    <row r="203" ht="15" customHeight="1">
      <c r="B203" s="303"/>
      <c r="C203" s="281"/>
      <c r="D203" s="281"/>
      <c r="E203" s="281"/>
      <c r="F203" s="302" t="s">
        <v>47</v>
      </c>
      <c r="G203" s="281"/>
      <c r="H203" s="281" t="s">
        <v>663</v>
      </c>
      <c r="I203" s="281"/>
      <c r="J203" s="281"/>
      <c r="K203" s="324"/>
    </row>
    <row r="204" ht="15" customHeight="1">
      <c r="B204" s="303"/>
      <c r="C204" s="281"/>
      <c r="D204" s="281"/>
      <c r="E204" s="281"/>
      <c r="F204" s="302" t="s">
        <v>48</v>
      </c>
      <c r="G204" s="281"/>
      <c r="H204" s="281" t="s">
        <v>664</v>
      </c>
      <c r="I204" s="281"/>
      <c r="J204" s="281"/>
      <c r="K204" s="324"/>
    </row>
    <row r="205" ht="15" customHeight="1">
      <c r="B205" s="303"/>
      <c r="C205" s="281"/>
      <c r="D205" s="281"/>
      <c r="E205" s="281"/>
      <c r="F205" s="302"/>
      <c r="G205" s="281"/>
      <c r="H205" s="281"/>
      <c r="I205" s="281"/>
      <c r="J205" s="281"/>
      <c r="K205" s="324"/>
    </row>
    <row r="206" ht="15" customHeight="1">
      <c r="B206" s="303"/>
      <c r="C206" s="281" t="s">
        <v>605</v>
      </c>
      <c r="D206" s="281"/>
      <c r="E206" s="281"/>
      <c r="F206" s="302" t="s">
        <v>499</v>
      </c>
      <c r="G206" s="281"/>
      <c r="H206" s="281" t="s">
        <v>665</v>
      </c>
      <c r="I206" s="281"/>
      <c r="J206" s="281"/>
      <c r="K206" s="324"/>
    </row>
    <row r="207" ht="15" customHeight="1">
      <c r="B207" s="303"/>
      <c r="C207" s="309"/>
      <c r="D207" s="281"/>
      <c r="E207" s="281"/>
      <c r="F207" s="302" t="s">
        <v>502</v>
      </c>
      <c r="G207" s="281"/>
      <c r="H207" s="281" t="s">
        <v>503</v>
      </c>
      <c r="I207" s="281"/>
      <c r="J207" s="281"/>
      <c r="K207" s="324"/>
    </row>
    <row r="208" ht="15" customHeight="1">
      <c r="B208" s="303"/>
      <c r="C208" s="281"/>
      <c r="D208" s="281"/>
      <c r="E208" s="281"/>
      <c r="F208" s="302" t="s">
        <v>81</v>
      </c>
      <c r="G208" s="281"/>
      <c r="H208" s="281" t="s">
        <v>666</v>
      </c>
      <c r="I208" s="281"/>
      <c r="J208" s="281"/>
      <c r="K208" s="324"/>
    </row>
    <row r="209" ht="15" customHeight="1">
      <c r="B209" s="341"/>
      <c r="C209" s="309"/>
      <c r="D209" s="309"/>
      <c r="E209" s="309"/>
      <c r="F209" s="302" t="s">
        <v>504</v>
      </c>
      <c r="G209" s="287"/>
      <c r="H209" s="328" t="s">
        <v>505</v>
      </c>
      <c r="I209" s="328"/>
      <c r="J209" s="328"/>
      <c r="K209" s="342"/>
    </row>
    <row r="210" ht="15" customHeight="1">
      <c r="B210" s="341"/>
      <c r="C210" s="309"/>
      <c r="D210" s="309"/>
      <c r="E210" s="309"/>
      <c r="F210" s="302" t="s">
        <v>506</v>
      </c>
      <c r="G210" s="287"/>
      <c r="H210" s="328" t="s">
        <v>667</v>
      </c>
      <c r="I210" s="328"/>
      <c r="J210" s="328"/>
      <c r="K210" s="342"/>
    </row>
    <row r="211" ht="15" customHeight="1">
      <c r="B211" s="341"/>
      <c r="C211" s="309"/>
      <c r="D211" s="309"/>
      <c r="E211" s="309"/>
      <c r="F211" s="343"/>
      <c r="G211" s="287"/>
      <c r="H211" s="344"/>
      <c r="I211" s="344"/>
      <c r="J211" s="344"/>
      <c r="K211" s="342"/>
    </row>
    <row r="212" ht="15" customHeight="1">
      <c r="B212" s="341"/>
      <c r="C212" s="281" t="s">
        <v>629</v>
      </c>
      <c r="D212" s="309"/>
      <c r="E212" s="309"/>
      <c r="F212" s="302">
        <v>1</v>
      </c>
      <c r="G212" s="287"/>
      <c r="H212" s="328" t="s">
        <v>668</v>
      </c>
      <c r="I212" s="328"/>
      <c r="J212" s="328"/>
      <c r="K212" s="342"/>
    </row>
    <row r="213" ht="15" customHeight="1">
      <c r="B213" s="341"/>
      <c r="C213" s="309"/>
      <c r="D213" s="309"/>
      <c r="E213" s="309"/>
      <c r="F213" s="302">
        <v>2</v>
      </c>
      <c r="G213" s="287"/>
      <c r="H213" s="328" t="s">
        <v>669</v>
      </c>
      <c r="I213" s="328"/>
      <c r="J213" s="328"/>
      <c r="K213" s="342"/>
    </row>
    <row r="214" ht="15" customHeight="1">
      <c r="B214" s="341"/>
      <c r="C214" s="309"/>
      <c r="D214" s="309"/>
      <c r="E214" s="309"/>
      <c r="F214" s="302">
        <v>3</v>
      </c>
      <c r="G214" s="287"/>
      <c r="H214" s="328" t="s">
        <v>670</v>
      </c>
      <c r="I214" s="328"/>
      <c r="J214" s="328"/>
      <c r="K214" s="342"/>
    </row>
    <row r="215" ht="15" customHeight="1">
      <c r="B215" s="341"/>
      <c r="C215" s="309"/>
      <c r="D215" s="309"/>
      <c r="E215" s="309"/>
      <c r="F215" s="302">
        <v>4</v>
      </c>
      <c r="G215" s="287"/>
      <c r="H215" s="328" t="s">
        <v>671</v>
      </c>
      <c r="I215" s="328"/>
      <c r="J215" s="328"/>
      <c r="K215" s="342"/>
    </row>
    <row r="216" ht="12.75" customHeight="1">
      <c r="B216" s="345"/>
      <c r="C216" s="346"/>
      <c r="D216" s="346"/>
      <c r="E216" s="346"/>
      <c r="F216" s="346"/>
      <c r="G216" s="346"/>
      <c r="H216" s="346"/>
      <c r="I216" s="346"/>
      <c r="J216" s="346"/>
      <c r="K216" s="347"/>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NOOTEBOOK\HONZAS</dc:creator>
  <cp:lastModifiedBy>NOOTEBOOK\HONZAS</cp:lastModifiedBy>
  <dcterms:created xsi:type="dcterms:W3CDTF">2018-12-12T09:45:10Z</dcterms:created>
  <dcterms:modified xsi:type="dcterms:W3CDTF">2018-12-12T09:45:14Z</dcterms:modified>
</cp:coreProperties>
</file>